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NoOne\Desktop\narges\"/>
    </mc:Choice>
  </mc:AlternateContent>
  <xr:revisionPtr revIDLastSave="0" documentId="8_{95CB6B09-7A39-49CE-83D8-E6DABDF12CD3}" xr6:coauthVersionLast="47" xr6:coauthVersionMax="47" xr10:uidLastSave="{00000000-0000-0000-0000-000000000000}"/>
  <bookViews>
    <workbookView xWindow="-110" yWindow="-110" windowWidth="25820" windowHeight="14020" activeTab="1" xr2:uid="{553F9EF1-6AED-437C-B601-5FA2C41F3293}"/>
  </bookViews>
  <sheets>
    <sheet name="صورت وضعیت" sheetId="2" r:id="rId1"/>
    <sheet name="صورت سود و زیان" sheetId="3" r:id="rId2"/>
    <sheet name="تجزیه و تحلیل نسبت‌های مالی" sheetId="4"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4" l="1"/>
  <c r="B23" i="4"/>
  <c r="B22" i="4"/>
  <c r="B21" i="4"/>
  <c r="B18" i="4"/>
  <c r="B17" i="4"/>
  <c r="B16" i="4"/>
  <c r="B15" i="4"/>
  <c r="B13" i="4"/>
  <c r="B12" i="4"/>
  <c r="B11" i="4"/>
  <c r="B10" i="4"/>
  <c r="B9" i="4"/>
  <c r="B8" i="4"/>
  <c r="B6" i="4"/>
  <c r="B5" i="4"/>
  <c r="B4" i="4"/>
  <c r="B3" i="4"/>
  <c r="F11" i="3"/>
  <c r="F16" i="3" s="1"/>
  <c r="F19" i="3" s="1"/>
  <c r="F23" i="3" s="1"/>
  <c r="F26" i="3" s="1"/>
  <c r="E50" i="2"/>
  <c r="E52" i="2" s="1"/>
  <c r="E53" i="2" s="1"/>
  <c r="D50" i="2"/>
  <c r="D52" i="2" s="1"/>
  <c r="D53" i="2" s="1"/>
  <c r="D54" i="2" s="1"/>
  <c r="E42" i="2"/>
  <c r="D42" i="2"/>
  <c r="E36" i="2"/>
  <c r="D36" i="2"/>
  <c r="F20" i="2"/>
  <c r="F22" i="2" s="1"/>
  <c r="E20" i="2"/>
  <c r="E22" i="2" s="1"/>
  <c r="D20" i="2"/>
  <c r="D22" i="2" s="1"/>
  <c r="D23" i="2" s="1"/>
  <c r="D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 ali</author>
  </authors>
  <commentList>
    <comment ref="B8" authorId="0" shapeId="0" xr:uid="{BF835E93-6297-48A0-8EB3-C1C99131BE53}">
      <text>
        <r>
          <rPr>
            <b/>
            <sz val="9"/>
            <color indexed="81"/>
            <rFont val="Tahoma"/>
            <family val="2"/>
          </rPr>
          <t>به دلیل اینکه بهای تمام شده درآمد عملیاتی در صورت سود و زیان با علامت منفی نشان داده شده در این فرمول یک علامت منفی کنار آن گذاشته شده تا نسبت گردش موجودی کالا صحیح باشد.</t>
        </r>
        <r>
          <rPr>
            <sz val="9"/>
            <color indexed="81"/>
            <rFont val="Tahoma"/>
            <family val="2"/>
          </rPr>
          <t xml:space="preserve">
</t>
        </r>
      </text>
    </comment>
    <comment ref="A11" authorId="0" shapeId="0" xr:uid="{8E43D4E5-480E-4EC2-91F6-DA00F22FA65C}">
      <text>
        <r>
          <rPr>
            <b/>
            <sz val="9"/>
            <color indexed="81"/>
            <rFont val="Tahoma"/>
            <family val="2"/>
          </rPr>
          <t>فرض میکنیم 20000 میلیون ریال از فروش شرکت به صورت نسیه است.</t>
        </r>
        <r>
          <rPr>
            <sz val="9"/>
            <color indexed="81"/>
            <rFont val="Tahoma"/>
            <family val="2"/>
          </rPr>
          <t xml:space="preserve">
</t>
        </r>
      </text>
    </comment>
    <comment ref="B22" authorId="0" shapeId="0" xr:uid="{88518197-428E-4D12-AE3C-909D08EEBF10}">
      <text>
        <r>
          <rPr>
            <b/>
            <sz val="9"/>
            <color indexed="81"/>
            <rFont val="Tahoma"/>
            <family val="2"/>
          </rPr>
          <t>به دلیل اینکه بهای تمام شده درآمد عملیاتی در صورت سود و زیان با علامت منفی نشان داده شده در این فرمول به جای کسر بهای تمام شده از فروش ، بهای تمام شده با فروش جمع شده تا در اصل همان فروش منهای بهای تمام شده شود و حاشیه سودناخالص صحیح باشد.</t>
        </r>
        <r>
          <rPr>
            <sz val="9"/>
            <color indexed="81"/>
            <rFont val="Tahoma"/>
            <family val="2"/>
          </rPr>
          <t xml:space="preserve">
</t>
        </r>
      </text>
    </comment>
  </commentList>
</comments>
</file>

<file path=xl/sharedStrings.xml><?xml version="1.0" encoding="utf-8"?>
<sst xmlns="http://schemas.openxmlformats.org/spreadsheetml/2006/main" count="132" uniqueCount="129">
  <si>
    <t>صورت وضعیت مالی</t>
  </si>
  <si>
    <t>یادداشت</t>
  </si>
  <si>
    <t>دارایی ها</t>
  </si>
  <si>
    <t>میلیون ریال</t>
  </si>
  <si>
    <t xml:space="preserve">دارائیهای غیر جاری : </t>
  </si>
  <si>
    <t xml:space="preserve">    دارایی های ثابت مشهود </t>
  </si>
  <si>
    <t xml:space="preserve">    سرمایه گذاری در املاک</t>
  </si>
  <si>
    <t xml:space="preserve">    دارایی های نامشهود</t>
  </si>
  <si>
    <t xml:space="preserve">    سرمایه گذاری های بلند مدت </t>
  </si>
  <si>
    <t xml:space="preserve">    دریافتنی های بلند مدت </t>
  </si>
  <si>
    <t xml:space="preserve">    سایر دارایی ها</t>
  </si>
  <si>
    <t>جمع دارایی های غیر جاری</t>
  </si>
  <si>
    <t xml:space="preserve">دارایی های جاری : </t>
  </si>
  <si>
    <t xml:space="preserve">    پیش پرداخت ها </t>
  </si>
  <si>
    <t xml:space="preserve">    موجودی مواد و كالا </t>
  </si>
  <si>
    <t xml:space="preserve">    دریافتنی های تجاری و سایر دریافتنی ها</t>
  </si>
  <si>
    <t xml:space="preserve">    سرمایه گذاری های كوتاه مدت</t>
  </si>
  <si>
    <t xml:space="preserve">    موجودی نقد</t>
  </si>
  <si>
    <t xml:space="preserve">    دارایی های غیر تجاری نگهداری شده برای فروش</t>
  </si>
  <si>
    <t>جمع دارایی های  جاری</t>
  </si>
  <si>
    <t xml:space="preserve">    جمع دارایی ها</t>
  </si>
  <si>
    <t>حقوق مالکانه و بدهی ها</t>
  </si>
  <si>
    <t xml:space="preserve">   حقوق مالکانه</t>
  </si>
  <si>
    <t xml:space="preserve">    سرمایه </t>
  </si>
  <si>
    <t xml:space="preserve">    افزایش سرمایه در جریان</t>
  </si>
  <si>
    <t xml:space="preserve">    صرف سهام</t>
  </si>
  <si>
    <t xml:space="preserve">    صرف سهام خزانه</t>
  </si>
  <si>
    <t xml:space="preserve">    اندوخته قانونی </t>
  </si>
  <si>
    <t xml:space="preserve">    سایر اندوخته ها </t>
  </si>
  <si>
    <t xml:space="preserve">    مازاد تجدید ارزیابی دارایی ها</t>
  </si>
  <si>
    <t xml:space="preserve">    تفاوت تسعیر ارز عملیات خارجی</t>
  </si>
  <si>
    <t xml:space="preserve">    سود انباشته </t>
  </si>
  <si>
    <t xml:space="preserve">    سهام خزانه</t>
  </si>
  <si>
    <t>جمع حقوق مالکانه</t>
  </si>
  <si>
    <t>بدهی ها</t>
  </si>
  <si>
    <t xml:space="preserve">    بدهی های غیر جاری</t>
  </si>
  <si>
    <t xml:space="preserve">    پرداختنی های بلند مدت</t>
  </si>
  <si>
    <t xml:space="preserve">    تسهیلات مالی بلند مدت</t>
  </si>
  <si>
    <t xml:space="preserve">    ذخیره مزایای پایان خدمت کارکنان</t>
  </si>
  <si>
    <t>جمع بدهی های غیر جاری</t>
  </si>
  <si>
    <t>بدهی های جاری</t>
  </si>
  <si>
    <t xml:space="preserve">    پرداختنی های تجاری و سایر پرداختنی ها</t>
  </si>
  <si>
    <t xml:space="preserve">    مالیات پرداختنی</t>
  </si>
  <si>
    <t xml:space="preserve">    سود سهام پرداختنی</t>
  </si>
  <si>
    <t xml:space="preserve">    تسهیلات مالی</t>
  </si>
  <si>
    <t xml:space="preserve">    ذخایر</t>
  </si>
  <si>
    <t xml:space="preserve">    پیش دریافت ها</t>
  </si>
  <si>
    <t>بدهی های مرتبط با دارایی های غیر جاری نگهداری شده برای فروش</t>
  </si>
  <si>
    <t xml:space="preserve">    جمع بدهی های جاری</t>
  </si>
  <si>
    <t xml:space="preserve">  جمع بدهی ها</t>
  </si>
  <si>
    <t>4-7</t>
  </si>
  <si>
    <t>جمع حقوق مالکانه و بدهی ها</t>
  </si>
  <si>
    <t>در تاریخ 29 اسفند 1402</t>
  </si>
  <si>
    <t>شرکت ثمین</t>
  </si>
  <si>
    <t>1402/12/29</t>
  </si>
  <si>
    <t xml:space="preserve">صورت سود و زیان </t>
  </si>
  <si>
    <t>عملیات در حال تداوم:</t>
  </si>
  <si>
    <t>درآمدهای عملیاتی</t>
  </si>
  <si>
    <t>بهای تمام شده درآمدهای عملیاتی</t>
  </si>
  <si>
    <t xml:space="preserve">سود ناخالص </t>
  </si>
  <si>
    <t xml:space="preserve">هزینه های فروش ، اداری و عمومی </t>
  </si>
  <si>
    <t>هزینه كاهش ارزش دریافتنی ها</t>
  </si>
  <si>
    <t>سایر درآمدها</t>
  </si>
  <si>
    <t>سایر هزینه ها</t>
  </si>
  <si>
    <t xml:space="preserve">سود عملیاتی </t>
  </si>
  <si>
    <t xml:space="preserve">هزینه های مالی </t>
  </si>
  <si>
    <t xml:space="preserve">سایر درآمدها و هزینه های غیرعملیاتی </t>
  </si>
  <si>
    <t>سود عملیات در حال تداوم قبل از مالیات</t>
  </si>
  <si>
    <t xml:space="preserve"> هزینه مالیات بر درآمد:</t>
  </si>
  <si>
    <t xml:space="preserve">             سال جاری</t>
  </si>
  <si>
    <t xml:space="preserve">             سال های قبل</t>
  </si>
  <si>
    <t xml:space="preserve"> سود خالص عملیات درحال تداوم</t>
  </si>
  <si>
    <t xml:space="preserve">عملیات متوقف شده : </t>
  </si>
  <si>
    <t>سود (زیان) خالص عملیات متوقف شده</t>
  </si>
  <si>
    <t>سود خالص</t>
  </si>
  <si>
    <t xml:space="preserve">1 با توجه به این كه هزینه كاهش ارزش دریافتنی ها در نتیجه ورشكستگی یكی از مشتریان عمده بوده، لذا طبق بند 86 استاندارد </t>
  </si>
  <si>
    <t>حسابداری1، برای درك عملكرد مالی شركت نمونه،‌تحت سرفصل جداگانه در صورت سود و زیان ارائه شده است .</t>
  </si>
  <si>
    <t>سال مالی منتهی به 29 اسفند 1402</t>
  </si>
  <si>
    <t>سال 1402</t>
  </si>
  <si>
    <t>نسبت جاری</t>
  </si>
  <si>
    <t>نسبت آنی</t>
  </si>
  <si>
    <t xml:space="preserve"> نسبت وجه نقد</t>
  </si>
  <si>
    <t>یعنی شرکت گلبرک تا این لحظه  میتواند 39% از بدهی‌های جاری خود را پرداخت کند.</t>
  </si>
  <si>
    <t>چون این نسبت بزرگتر از صفر است مطلوب است و نشان میدهد میزان نقدینگی کوتاه مدت شرکت 26% است.</t>
  </si>
  <si>
    <t>نسبت گردش موجودی کالا</t>
  </si>
  <si>
    <t>این نسبت نشان میدهد که در طی یکسال 3/74 بار کالا خریده و تولید کرده ایم و آن را به فروش رسانده ایم.</t>
  </si>
  <si>
    <t xml:space="preserve"> متوسط دوره ی گردش موجودی کالا</t>
  </si>
  <si>
    <t>یعنی هر بار که مواد اولیه خریده و تولید کرده ایم و آنها را فروخته ایم، 4/87 روز طول کشیده است.</t>
  </si>
  <si>
    <t xml:space="preserve"> گردش کل دارایی ها</t>
  </si>
  <si>
    <t xml:space="preserve"> متوسط فروش نسیه روزانه</t>
  </si>
  <si>
    <t>متوسط فروش نسیه روزانه 55/56 می باشد</t>
  </si>
  <si>
    <t xml:space="preserve"> متوسط دوره وصول مطالبات</t>
  </si>
  <si>
    <t>گردش حسابهای دریافتنی</t>
  </si>
  <si>
    <t>یعنی در طول یک دوره مالی حسابها و اسناد دریافتنی 11/11 دفعه وصول شده اند.</t>
  </si>
  <si>
    <t xml:space="preserve"> نسبت بدهی</t>
  </si>
  <si>
    <t xml:space="preserve"> نسبت بدهی به حقوق صاحبان سهام</t>
  </si>
  <si>
    <t>توان حقوق صاحبان سهام در پرداخت بدهی ها 95% است.</t>
  </si>
  <si>
    <t xml:space="preserve"> ضریب مالکانه</t>
  </si>
  <si>
    <t>به این معنی است که دارایی ها 1/95 برابر حقوق صاحبان سهام است.</t>
  </si>
  <si>
    <t>نسبت دفعات پوشش هزینه بهره</t>
  </si>
  <si>
    <t>حاشیه سود خالص</t>
  </si>
  <si>
    <t>یعنی 80 درصد از فروش را سود خالص تشکیل میدهد. بالا بودن این نسبت نشان سودآوری بالا است.</t>
  </si>
  <si>
    <t xml:space="preserve"> حاشیه سود ناخالص</t>
  </si>
  <si>
    <t>چون حاشیه سود ناخالص  64%  است یعنی هزینه تولید کالایی که به بهای ۱۰۰ فروخته شده است، 64 است.</t>
  </si>
  <si>
    <t>نرخ بازده سرمایه گذاری یا نرخ بازده دارایی ROI</t>
  </si>
  <si>
    <t xml:space="preserve"> بازده حقوق صاحبان سهام ( نرخ بازده ارزش ویژه)</t>
  </si>
  <si>
    <t>یعنی میزان سود خالص ایجاد شده در مقابل هر یک ریال حقوق صاحبان سهام، 3/48 است.</t>
  </si>
  <si>
    <t>تجزیه و تحلیل نسبت های مالی</t>
  </si>
  <si>
    <t>نسبت های نقدینگی</t>
  </si>
  <si>
    <t xml:space="preserve">نسبت های فعالیت ( کارایی) </t>
  </si>
  <si>
    <t xml:space="preserve">نسبت های اهرمی ( بدهی) </t>
  </si>
  <si>
    <t>نسبت های سودآوری</t>
  </si>
  <si>
    <t>.فروش نسیه 20000 است</t>
  </si>
  <si>
    <t>در محاسبه نسبت گردش موجودی کالا، به دلیل اینکه بهای تمام شده درآمد عملیاتی در صورت سود و زیان با علامت منفی بوده، در این فرمول یک علامت منفی کنار آن گذاشته شده تا نسبت گردش موجودی کالا صحیح باشد.</t>
  </si>
  <si>
    <t xml:space="preserve"> برای محاسبه حاشیه سود ناخالص، به دلیل اینکه بهای تمام شده درآمد عملیاتی در صورت سود و زیان با علامت منفی نشان داده شده در این فرمول به جای کسر بهای تمام شده از فروش، بهای تمام شده با فروش جمع شده تا در اصل همان فروش منهای بهای تمام شده شود و حاشیه سود ناخالص صحیح باشد.</t>
  </si>
  <si>
    <t xml:space="preserve"> از محاسبه سود هر سهم و سود تقسیمی در این مثال صرف نظر شده است.</t>
  </si>
  <si>
    <t xml:space="preserve"> پنج نکته در مورد مثال اکسل نسبت های مالی</t>
  </si>
  <si>
    <t xml:space="preserve"> فروش نسیه شرکت ثمین، 20,000 میلیون ریال است.</t>
  </si>
  <si>
    <t>شرکت ثمین هزینه بهره‌ای نداشته، بنابراین نسبت دفعات پوشش هزینه بهره محاسبه نشده است.</t>
  </si>
  <si>
    <t xml:space="preserve"> واحد این نسبت، دفعه یا مرتبه است.
این نسبت نشان میدهد که طلبکاران شرکت ثمین میتوانند اطمینان داشته باشند که مطالبات آنان در سررسید پرداخت میشود.
</t>
  </si>
  <si>
    <t xml:space="preserve"> واحد این نسبت، دفعه یا مرتبه است.
چون این نسبت بیش از یک است یعنی شرکت ثمین میتواند تمام بدهیهاي جاري خود را از محل دارایی های آنی پرداخت کند. </t>
  </si>
  <si>
    <t xml:space="preserve"> واحد این نسبت، دفعه یا مرتبه است.
شرکت ثمین توانسته با هر واحد دارایی، 2/24 بار فروش ایجاد کند.</t>
  </si>
  <si>
    <t>متوسط دوره وصول مطالبات شرکت ثمین 32/40 روز می باشد.</t>
  </si>
  <si>
    <t>نشان میدهد که 49 درصد دارایی ها از محل بدهیها، تامین شده است.
هر قدر این نسبت افزایش یابد، احتمال عدم پرداخت بدهی ها بیشتر است.</t>
  </si>
  <si>
    <t>یعنی بدهی بلند مدت 24 درصد از دارایی ها را تشکیل میدهد.</t>
  </si>
  <si>
    <t>فرض میکنیم شرکت ثمین هزینه بهره ای ندارد.</t>
  </si>
  <si>
    <t>بازده دارایی های شرکت ثمین در طول دوره مالی 1/78 می باشد.</t>
  </si>
  <si>
    <t xml:space="preserve"> نسبت سرمایه در گردش به کل دارایی ها</t>
  </si>
  <si>
    <t xml:space="preserve"> ساختار سرمایه در مقابل مجموع دارایی ها ( نسبت بدهی بلند مدت)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</si>
</sst>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Red]_(\(#,##0\);_(\ &quot;-&quot;_);_(@_)"/>
    <numFmt numFmtId="166" formatCode="#,##0_-;[Red]\(#,##0\)"/>
    <numFmt numFmtId="167" formatCode="_ * #,##0_-_ ;_ * #,##0\-_ ;_ * &quot;-&quot;??_-_ ;_ @_ "/>
  </numFmts>
  <fonts count="19">
    <font>
      <sz val="11"/>
      <color theme="1"/>
      <name val="Calibri"/>
      <family val="2"/>
      <scheme val="minor"/>
    </font>
    <font>
      <sz val="11"/>
      <color theme="1"/>
      <name val="Calibri"/>
      <family val="2"/>
      <scheme val="minor"/>
    </font>
    <font>
      <b/>
      <sz val="12"/>
      <name val="B Nazanin"/>
      <charset val="178"/>
    </font>
    <font>
      <sz val="10"/>
      <name val="B Nazanin"/>
      <charset val="178"/>
    </font>
    <font>
      <sz val="11"/>
      <name val="B Nazanin"/>
      <charset val="178"/>
    </font>
    <font>
      <b/>
      <sz val="11"/>
      <name val="B Nazanin"/>
      <charset val="178"/>
    </font>
    <font>
      <sz val="12"/>
      <name val="B Nazanin"/>
      <charset val="178"/>
    </font>
    <font>
      <b/>
      <sz val="12"/>
      <color theme="1"/>
      <name val="B Nazanin"/>
      <charset val="178"/>
    </font>
    <font>
      <sz val="10"/>
      <color theme="0"/>
      <name val="B Nazanin"/>
      <charset val="178"/>
    </font>
    <font>
      <sz val="11"/>
      <color theme="0"/>
      <name val="B Nazanin"/>
      <charset val="178"/>
    </font>
    <font>
      <b/>
      <sz val="12"/>
      <name val="2  Nazanin"/>
      <charset val="178"/>
    </font>
    <font>
      <sz val="12"/>
      <name val="2  Nazanin"/>
      <charset val="178"/>
    </font>
    <font>
      <b/>
      <sz val="9"/>
      <color indexed="81"/>
      <name val="Tahoma"/>
      <family val="2"/>
    </font>
    <font>
      <sz val="9"/>
      <color indexed="81"/>
      <name val="Tahoma"/>
      <family val="2"/>
    </font>
    <font>
      <b/>
      <sz val="16"/>
      <color theme="0"/>
      <name val="2  Nazanin"/>
      <charset val="178"/>
    </font>
    <font>
      <b/>
      <sz val="12"/>
      <color theme="0"/>
      <name val="2  Nazanin"/>
      <charset val="178"/>
    </font>
    <font>
      <sz val="12"/>
      <color theme="1"/>
      <name val="2  Nazanin"/>
      <charset val="178"/>
    </font>
    <font>
      <b/>
      <sz val="12"/>
      <color rgb="FFFF0000"/>
      <name val="2  Nazanin"/>
      <charset val="178"/>
    </font>
    <font>
      <b/>
      <sz val="12"/>
      <color rgb="FF0C0C0C"/>
      <name val="2  Nazanin"/>
    </font>
  </fonts>
  <fills count="4">
    <fill>
      <patternFill patternType="none"/>
    </fill>
    <fill>
      <patternFill patternType="gray125"/>
    </fill>
    <fill>
      <patternFill patternType="solid">
        <fgColor theme="0"/>
        <bgColor indexed="64"/>
      </patternFill>
    </fill>
    <fill>
      <patternFill patternType="solid">
        <fgColor rgb="FF9933FF"/>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rgb="FFFF0000"/>
      </top>
      <bottom style="thin">
        <color indexed="64"/>
      </bottom>
      <diagonal/>
    </border>
    <border>
      <left style="thin">
        <color indexed="64"/>
      </left>
      <right style="thin">
        <color indexed="64"/>
      </right>
      <top style="thick">
        <color rgb="FFFF0000"/>
      </top>
      <bottom/>
      <diagonal/>
    </border>
    <border>
      <left style="thin">
        <color indexed="64"/>
      </left>
      <right style="thin">
        <color indexed="64"/>
      </right>
      <top style="double">
        <color rgb="FFFF0000"/>
      </top>
      <bottom style="thin">
        <color indexed="64"/>
      </bottom>
      <diagonal/>
    </border>
    <border>
      <left style="thin">
        <color indexed="64"/>
      </left>
      <right style="thin">
        <color indexed="64"/>
      </right>
      <top style="thick">
        <color rgb="FFFF0000"/>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1"/>
      </bottom>
      <diagonal/>
    </border>
    <border>
      <left style="thin">
        <color theme="1"/>
      </left>
      <right style="thin">
        <color indexed="64"/>
      </right>
      <top style="thin">
        <color indexed="64"/>
      </top>
      <bottom style="thin">
        <color indexed="64"/>
      </bottom>
      <diagonal/>
    </border>
    <border>
      <left style="thin">
        <color indexed="64"/>
      </left>
      <right style="thin">
        <color indexed="64"/>
      </right>
      <top/>
      <bottom style="thick">
        <color rgb="FFFF0000"/>
      </bottom>
      <diagonal/>
    </border>
    <border>
      <left style="thin">
        <color theme="1"/>
      </left>
      <right style="thin">
        <color theme="1"/>
      </right>
      <top style="thin">
        <color theme="1"/>
      </top>
      <bottom style="thin">
        <color theme="1"/>
      </bottom>
      <diagonal/>
    </border>
    <border>
      <left style="thin">
        <color indexed="64"/>
      </left>
      <right style="thin">
        <color indexed="64"/>
      </right>
      <top/>
      <bottom/>
      <diagonal/>
    </border>
    <border>
      <left/>
      <right/>
      <top style="double">
        <color rgb="FFFF0000"/>
      </top>
      <bottom/>
      <diagonal/>
    </border>
    <border>
      <left style="thin">
        <color indexed="64"/>
      </left>
      <right style="thin">
        <color indexed="64"/>
      </right>
      <top style="thin">
        <color theme="1"/>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12">
    <xf numFmtId="0" fontId="0" fillId="0" borderId="0" xfId="0"/>
    <xf numFmtId="0" fontId="2" fillId="2" borderId="0" xfId="0" applyFont="1" applyFill="1" applyAlignment="1">
      <alignment horizontal="center" vertical="center" readingOrder="2"/>
    </xf>
    <xf numFmtId="0" fontId="4" fillId="2" borderId="0" xfId="0" applyFont="1" applyFill="1" applyAlignment="1">
      <alignment readingOrder="2"/>
    </xf>
    <xf numFmtId="0" fontId="3" fillId="0" borderId="0" xfId="0" applyFont="1" applyAlignment="1">
      <alignment readingOrder="2"/>
    </xf>
    <xf numFmtId="0" fontId="4" fillId="2" borderId="0" xfId="0" applyFont="1" applyFill="1" applyAlignment="1">
      <alignment horizontal="center" vertical="center" readingOrder="2"/>
    </xf>
    <xf numFmtId="0" fontId="4" fillId="2" borderId="0" xfId="0" applyFont="1" applyFill="1" applyAlignment="1">
      <alignment horizontal="center" readingOrder="2"/>
    </xf>
    <xf numFmtId="0" fontId="4" fillId="0" borderId="0" xfId="0" applyFont="1" applyAlignment="1">
      <alignment readingOrder="2"/>
    </xf>
    <xf numFmtId="164" fontId="4" fillId="0" borderId="0" xfId="0" applyNumberFormat="1" applyFont="1" applyAlignment="1">
      <alignment horizontal="center" vertical="center" readingOrder="2"/>
    </xf>
    <xf numFmtId="0" fontId="2" fillId="2" borderId="4" xfId="0" applyFont="1" applyFill="1" applyBorder="1" applyAlignment="1">
      <alignment horizontal="center" vertical="center" readingOrder="2"/>
    </xf>
    <xf numFmtId="0" fontId="6" fillId="2" borderId="4" xfId="0" applyFont="1" applyFill="1" applyBorder="1" applyAlignment="1">
      <alignment readingOrder="2"/>
    </xf>
    <xf numFmtId="0" fontId="2" fillId="2" borderId="4" xfId="0" applyFont="1" applyFill="1" applyBorder="1" applyAlignment="1">
      <alignment horizontal="center" readingOrder="2"/>
    </xf>
    <xf numFmtId="0" fontId="6" fillId="0" borderId="4" xfId="0" applyFont="1" applyBorder="1" applyAlignment="1">
      <alignment horizontal="center" readingOrder="2"/>
    </xf>
    <xf numFmtId="0" fontId="6" fillId="0" borderId="4" xfId="0" applyFont="1" applyBorder="1" applyAlignment="1">
      <alignment readingOrder="2"/>
    </xf>
    <xf numFmtId="0" fontId="2" fillId="2" borderId="4" xfId="0" applyFont="1" applyFill="1" applyBorder="1" applyAlignment="1">
      <alignment horizontal="center" vertical="center" readingOrder="2"/>
    </xf>
    <xf numFmtId="0" fontId="2" fillId="2" borderId="4" xfId="0" applyFont="1" applyFill="1" applyBorder="1" applyAlignment="1">
      <alignment horizontal="right" vertical="center" wrapText="1" readingOrder="2"/>
    </xf>
    <xf numFmtId="0" fontId="6" fillId="2" borderId="4" xfId="0" applyFont="1" applyFill="1" applyBorder="1" applyAlignment="1">
      <alignment horizontal="center" readingOrder="2"/>
    </xf>
    <xf numFmtId="164" fontId="2" fillId="2" borderId="4" xfId="0" applyNumberFormat="1" applyFont="1" applyFill="1" applyBorder="1" applyAlignment="1">
      <alignment horizontal="center" readingOrder="2"/>
    </xf>
    <xf numFmtId="0" fontId="6" fillId="2" borderId="4" xfId="0" applyFont="1" applyFill="1" applyBorder="1" applyAlignment="1">
      <alignment horizontal="right" vertical="center" wrapText="1" readingOrder="2"/>
    </xf>
    <xf numFmtId="164" fontId="2" fillId="2" borderId="4" xfId="0" applyNumberFormat="1" applyFont="1" applyFill="1" applyBorder="1" applyAlignment="1">
      <alignment horizontal="center" wrapText="1" readingOrder="2"/>
    </xf>
    <xf numFmtId="164" fontId="6" fillId="2" borderId="4" xfId="0" applyNumberFormat="1" applyFont="1" applyFill="1" applyBorder="1" applyAlignment="1">
      <alignment horizontal="center" wrapText="1" readingOrder="2"/>
    </xf>
    <xf numFmtId="164" fontId="2" fillId="2" borderId="4" xfId="0" applyNumberFormat="1" applyFont="1" applyFill="1" applyBorder="1" applyAlignment="1">
      <alignment horizontal="center" vertical="center" wrapText="1" readingOrder="2"/>
    </xf>
    <xf numFmtId="164" fontId="2" fillId="2" borderId="4" xfId="1" applyNumberFormat="1" applyFont="1" applyFill="1" applyBorder="1" applyAlignment="1">
      <alignment horizontal="center" vertical="center" wrapText="1" readingOrder="2"/>
    </xf>
    <xf numFmtId="0" fontId="2" fillId="2" borderId="4" xfId="0" applyFont="1" applyFill="1" applyBorder="1" applyAlignment="1">
      <alignment horizontal="right" vertical="top" wrapText="1" readingOrder="2"/>
    </xf>
    <xf numFmtId="3" fontId="2" fillId="2" borderId="4" xfId="0" applyNumberFormat="1" applyFont="1" applyFill="1" applyBorder="1" applyAlignment="1">
      <alignment horizontal="center" vertical="center" readingOrder="2"/>
    </xf>
    <xf numFmtId="164" fontId="2" fillId="0" borderId="4" xfId="0" applyNumberFormat="1" applyFont="1" applyBorder="1" applyAlignment="1">
      <alignment horizontal="center" vertical="center" readingOrder="2"/>
    </xf>
    <xf numFmtId="164" fontId="6" fillId="0" borderId="4" xfId="0" applyNumberFormat="1" applyFont="1" applyBorder="1" applyAlignment="1">
      <alignment horizontal="center" vertical="center" readingOrder="2"/>
    </xf>
    <xf numFmtId="0" fontId="2" fillId="0" borderId="4" xfId="0" applyFont="1" applyBorder="1" applyAlignment="1">
      <alignment readingOrder="2"/>
    </xf>
    <xf numFmtId="0" fontId="2" fillId="0" borderId="4" xfId="0" applyFont="1" applyBorder="1" applyAlignment="1">
      <alignment horizontal="center" readingOrder="2"/>
    </xf>
    <xf numFmtId="164" fontId="2" fillId="0" borderId="4" xfId="0" applyNumberFormat="1" applyFont="1" applyBorder="1" applyAlignment="1">
      <alignment horizontal="center" readingOrder="2"/>
    </xf>
    <xf numFmtId="164" fontId="6" fillId="0" borderId="4" xfId="0" applyNumberFormat="1" applyFont="1" applyBorder="1" applyAlignment="1">
      <alignment horizontal="center" readingOrder="2"/>
    </xf>
    <xf numFmtId="0" fontId="2" fillId="0" borderId="4" xfId="0" applyFont="1" applyBorder="1" applyAlignment="1">
      <alignment horizontal="center" vertical="center" readingOrder="2"/>
    </xf>
    <xf numFmtId="3" fontId="2" fillId="0" borderId="4" xfId="0" applyNumberFormat="1" applyFont="1" applyBorder="1" applyAlignment="1">
      <alignment readingOrder="2"/>
    </xf>
    <xf numFmtId="49" fontId="6" fillId="0" borderId="4" xfId="0" applyNumberFormat="1" applyFont="1" applyBorder="1" applyAlignment="1">
      <alignment horizontal="center" readingOrder="2"/>
    </xf>
    <xf numFmtId="0" fontId="5" fillId="0" borderId="0" xfId="0" applyFont="1" applyAlignment="1">
      <alignment horizontal="center" readingOrder="2"/>
    </xf>
    <xf numFmtId="0" fontId="2" fillId="2" borderId="0" xfId="0" applyFont="1" applyFill="1" applyAlignment="1">
      <alignment vertical="center" readingOrder="2"/>
    </xf>
    <xf numFmtId="0" fontId="4" fillId="2" borderId="0" xfId="0" applyFont="1" applyFill="1" applyAlignment="1">
      <alignment horizontal="right" readingOrder="2"/>
    </xf>
    <xf numFmtId="164" fontId="4" fillId="2" borderId="0" xfId="0" applyNumberFormat="1" applyFont="1" applyFill="1" applyAlignment="1">
      <alignment horizontal="center" vertical="center" readingOrder="2"/>
    </xf>
    <xf numFmtId="164" fontId="4" fillId="2" borderId="0" xfId="0" applyNumberFormat="1" applyFont="1" applyFill="1" applyAlignment="1">
      <alignment readingOrder="2"/>
    </xf>
    <xf numFmtId="164" fontId="4" fillId="2" borderId="0" xfId="0" applyNumberFormat="1" applyFont="1" applyFill="1" applyAlignment="1">
      <alignment horizontal="center" readingOrder="2"/>
    </xf>
    <xf numFmtId="164" fontId="4" fillId="2" borderId="0" xfId="0" applyNumberFormat="1" applyFont="1" applyFill="1" applyAlignment="1">
      <alignment horizontal="center" vertical="center" wrapText="1" readingOrder="2"/>
    </xf>
    <xf numFmtId="164" fontId="4" fillId="2" borderId="0" xfId="0" applyNumberFormat="1" applyFont="1" applyFill="1" applyAlignment="1">
      <alignment wrapText="1" readingOrder="2"/>
    </xf>
    <xf numFmtId="0" fontId="5" fillId="2" borderId="0" xfId="0" applyFont="1" applyFill="1" applyAlignment="1">
      <alignment horizontal="right" vertical="center" readingOrder="2"/>
    </xf>
    <xf numFmtId="164" fontId="4" fillId="2" borderId="0" xfId="0" applyNumberFormat="1" applyFont="1" applyFill="1" applyAlignment="1">
      <alignment horizontal="right" vertical="center" wrapText="1" readingOrder="2"/>
    </xf>
    <xf numFmtId="166" fontId="4" fillId="2" borderId="0" xfId="0" applyNumberFormat="1" applyFont="1" applyFill="1" applyAlignment="1">
      <alignment horizontal="center" vertical="center" wrapText="1" readingOrder="2"/>
    </xf>
    <xf numFmtId="164" fontId="4" fillId="2" borderId="0" xfId="0" applyNumberFormat="1" applyFont="1" applyFill="1" applyAlignment="1">
      <alignment horizontal="right" wrapText="1" readingOrder="2"/>
    </xf>
    <xf numFmtId="164" fontId="4" fillId="2" borderId="1" xfId="0" applyNumberFormat="1" applyFont="1" applyFill="1" applyBorder="1" applyAlignment="1">
      <alignment horizontal="center" vertical="center" readingOrder="2"/>
    </xf>
    <xf numFmtId="164" fontId="4" fillId="0" borderId="0" xfId="0" applyNumberFormat="1" applyFont="1" applyAlignment="1">
      <alignment horizontal="right" wrapText="1" readingOrder="2"/>
    </xf>
    <xf numFmtId="164" fontId="4" fillId="2" borderId="1" xfId="0" applyNumberFormat="1" applyFont="1" applyFill="1" applyBorder="1" applyAlignment="1">
      <alignment horizontal="center" vertical="center" wrapText="1" readingOrder="2"/>
    </xf>
    <xf numFmtId="164" fontId="4" fillId="2" borderId="0" xfId="1" applyNumberFormat="1" applyFont="1" applyFill="1" applyBorder="1" applyAlignment="1">
      <alignment horizontal="center" vertical="center" wrapText="1" readingOrder="2"/>
    </xf>
    <xf numFmtId="164" fontId="5" fillId="2" borderId="0" xfId="0" applyNumberFormat="1" applyFont="1" applyFill="1" applyAlignment="1">
      <alignment horizontal="right" wrapText="1" readingOrder="2"/>
    </xf>
    <xf numFmtId="164" fontId="4" fillId="2" borderId="1" xfId="1" applyNumberFormat="1" applyFont="1" applyFill="1" applyBorder="1" applyAlignment="1">
      <alignment horizontal="center" vertical="center" wrapText="1" readingOrder="2"/>
    </xf>
    <xf numFmtId="164" fontId="4" fillId="2" borderId="3" xfId="1" applyNumberFormat="1" applyFont="1" applyFill="1" applyBorder="1" applyAlignment="1">
      <alignment horizontal="center" vertical="center" wrapText="1" readingOrder="2"/>
    </xf>
    <xf numFmtId="164" fontId="4" fillId="2" borderId="0" xfId="0" applyNumberFormat="1" applyFont="1" applyFill="1" applyAlignment="1">
      <alignment horizontal="right" readingOrder="2"/>
    </xf>
    <xf numFmtId="0" fontId="2" fillId="2" borderId="0" xfId="0" applyFont="1" applyFill="1" applyAlignment="1">
      <alignment readingOrder="2"/>
    </xf>
    <xf numFmtId="164" fontId="4" fillId="0" borderId="0" xfId="0" applyNumberFormat="1" applyFont="1" applyAlignment="1">
      <alignment vertical="center" readingOrder="2"/>
    </xf>
    <xf numFmtId="0" fontId="4" fillId="0" borderId="0" xfId="0" applyFont="1" applyAlignment="1">
      <alignment horizontal="right" readingOrder="2"/>
    </xf>
    <xf numFmtId="0" fontId="4" fillId="0" borderId="0" xfId="0" applyFont="1" applyAlignment="1">
      <alignment horizontal="center" vertical="center" readingOrder="2"/>
    </xf>
    <xf numFmtId="164" fontId="4" fillId="0" borderId="0" xfId="0" applyNumberFormat="1" applyFont="1" applyAlignment="1">
      <alignment readingOrder="2"/>
    </xf>
    <xf numFmtId="167" fontId="5" fillId="0" borderId="0" xfId="1" applyNumberFormat="1" applyFont="1" applyAlignment="1">
      <alignment horizontal="right" readingOrder="2"/>
    </xf>
    <xf numFmtId="167" fontId="5" fillId="0" borderId="0" xfId="1" applyNumberFormat="1" applyFont="1" applyAlignment="1">
      <alignment readingOrder="2"/>
    </xf>
    <xf numFmtId="167" fontId="5" fillId="0" borderId="0" xfId="1" applyNumberFormat="1" applyFont="1" applyAlignment="1">
      <alignment horizontal="center" vertical="center" readingOrder="2"/>
    </xf>
    <xf numFmtId="164" fontId="2" fillId="2" borderId="5" xfId="1" applyNumberFormat="1" applyFont="1" applyFill="1" applyBorder="1" applyAlignment="1">
      <alignment horizontal="center" vertical="center" wrapText="1" readingOrder="2"/>
    </xf>
    <xf numFmtId="164" fontId="2" fillId="2" borderId="6" xfId="1" applyNumberFormat="1" applyFont="1" applyFill="1" applyBorder="1" applyAlignment="1">
      <alignment horizontal="center" vertical="center" wrapText="1" readingOrder="2"/>
    </xf>
    <xf numFmtId="164" fontId="2" fillId="0" borderId="5" xfId="0" applyNumberFormat="1" applyFont="1" applyBorder="1" applyAlignment="1">
      <alignment horizontal="center" vertical="center" readingOrder="2"/>
    </xf>
    <xf numFmtId="164" fontId="2" fillId="0" borderId="6" xfId="0" applyNumberFormat="1" applyFont="1" applyBorder="1" applyAlignment="1">
      <alignment horizontal="center" vertical="center" readingOrder="2"/>
    </xf>
    <xf numFmtId="164" fontId="2" fillId="0" borderId="8" xfId="0" applyNumberFormat="1" applyFont="1" applyBorder="1" applyAlignment="1">
      <alignment horizontal="center" readingOrder="2"/>
    </xf>
    <xf numFmtId="164" fontId="2" fillId="0" borderId="5" xfId="0" applyNumberFormat="1" applyFont="1" applyBorder="1" applyAlignment="1">
      <alignment horizontal="center" readingOrder="2"/>
    </xf>
    <xf numFmtId="164" fontId="2" fillId="0" borderId="7" xfId="0" applyNumberFormat="1" applyFont="1" applyBorder="1" applyAlignment="1">
      <alignment horizontal="center" readingOrder="2"/>
    </xf>
    <xf numFmtId="164" fontId="2" fillId="0" borderId="6" xfId="0" applyNumberFormat="1" applyFont="1" applyBorder="1" applyAlignment="1">
      <alignment horizontal="center" readingOrder="2"/>
    </xf>
    <xf numFmtId="164" fontId="2" fillId="0" borderId="10" xfId="0" applyNumberFormat="1" applyFont="1" applyBorder="1" applyAlignment="1">
      <alignment horizontal="center" readingOrder="2"/>
    </xf>
    <xf numFmtId="0" fontId="2" fillId="0" borderId="11" xfId="0" applyFont="1" applyBorder="1" applyAlignment="1">
      <alignment horizontal="center" vertical="center" readingOrder="2"/>
    </xf>
    <xf numFmtId="164" fontId="2" fillId="0" borderId="13" xfId="0" applyNumberFormat="1" applyFont="1" applyBorder="1" applyAlignment="1">
      <alignment horizontal="center" readingOrder="2"/>
    </xf>
    <xf numFmtId="164" fontId="2" fillId="0" borderId="14" xfId="0" applyNumberFormat="1" applyFont="1" applyBorder="1" applyAlignment="1">
      <alignment horizontal="center" readingOrder="2"/>
    </xf>
    <xf numFmtId="164" fontId="2" fillId="0" borderId="15" xfId="0" applyNumberFormat="1" applyFont="1" applyBorder="1" applyAlignment="1">
      <alignment horizontal="center" readingOrder="2"/>
    </xf>
    <xf numFmtId="164" fontId="7" fillId="0" borderId="16" xfId="0" applyNumberFormat="1" applyFont="1" applyBorder="1" applyAlignment="1">
      <alignment horizontal="center" readingOrder="2"/>
    </xf>
    <xf numFmtId="164" fontId="7" fillId="0" borderId="17" xfId="0" applyNumberFormat="1" applyFont="1" applyBorder="1" applyAlignment="1">
      <alignment horizontal="center" readingOrder="2"/>
    </xf>
    <xf numFmtId="0" fontId="2" fillId="2" borderId="11" xfId="0" applyFont="1" applyFill="1" applyBorder="1" applyAlignment="1">
      <alignment horizontal="center" vertical="center" readingOrder="2"/>
    </xf>
    <xf numFmtId="0" fontId="6" fillId="2" borderId="11" xfId="0" applyFont="1" applyFill="1" applyBorder="1" applyAlignment="1">
      <alignment readingOrder="2"/>
    </xf>
    <xf numFmtId="164" fontId="2" fillId="2" borderId="12" xfId="0" applyNumberFormat="1" applyFont="1" applyFill="1" applyBorder="1" applyAlignment="1">
      <alignment horizontal="center" wrapText="1" readingOrder="2"/>
    </xf>
    <xf numFmtId="0" fontId="2" fillId="2" borderId="12" xfId="0" applyFont="1" applyFill="1" applyBorder="1" applyAlignment="1">
      <alignment horizontal="center" readingOrder="2"/>
    </xf>
    <xf numFmtId="164" fontId="2" fillId="2" borderId="12" xfId="0" applyNumberFormat="1" applyFont="1" applyFill="1" applyBorder="1" applyAlignment="1">
      <alignment horizontal="center" readingOrder="2"/>
    </xf>
    <xf numFmtId="0" fontId="0" fillId="0" borderId="18" xfId="0" applyBorder="1"/>
    <xf numFmtId="164" fontId="2" fillId="2" borderId="7" xfId="0" applyNumberFormat="1" applyFont="1" applyFill="1" applyBorder="1" applyAlignment="1">
      <alignment horizontal="center" readingOrder="2"/>
    </xf>
    <xf numFmtId="0" fontId="2" fillId="2" borderId="11" xfId="0" applyFont="1" applyFill="1" applyBorder="1" applyAlignment="1">
      <alignment horizontal="center" vertical="center" wrapText="1" readingOrder="2"/>
    </xf>
    <xf numFmtId="0" fontId="2" fillId="2" borderId="12" xfId="0" applyFont="1" applyFill="1" applyBorder="1" applyAlignment="1">
      <alignment horizontal="center" vertical="center" readingOrder="2"/>
    </xf>
    <xf numFmtId="0" fontId="2" fillId="2" borderId="5" xfId="0" applyFont="1" applyFill="1" applyBorder="1" applyAlignment="1">
      <alignment horizontal="center" vertical="center" readingOrder="2"/>
    </xf>
    <xf numFmtId="0" fontId="2" fillId="2" borderId="16" xfId="0" applyFont="1" applyFill="1" applyBorder="1" applyAlignment="1">
      <alignment horizontal="center" vertical="center" readingOrder="2"/>
    </xf>
    <xf numFmtId="0" fontId="2" fillId="2" borderId="16" xfId="0" applyFont="1" applyFill="1" applyBorder="1" applyAlignment="1">
      <alignment horizontal="center" readingOrder="2"/>
    </xf>
    <xf numFmtId="164" fontId="2" fillId="2" borderId="16" xfId="0" applyNumberFormat="1" applyFont="1" applyFill="1" applyBorder="1" applyAlignment="1">
      <alignment horizontal="center" readingOrder="2"/>
    </xf>
    <xf numFmtId="164" fontId="7" fillId="2" borderId="19" xfId="1" applyNumberFormat="1" applyFont="1" applyFill="1" applyBorder="1" applyAlignment="1">
      <alignment horizontal="center" vertical="center" wrapText="1" readingOrder="2"/>
    </xf>
    <xf numFmtId="164" fontId="2" fillId="2" borderId="9" xfId="1" applyNumberFormat="1" applyFont="1" applyFill="1" applyBorder="1" applyAlignment="1">
      <alignment horizontal="center" vertical="center" wrapText="1" readingOrder="2"/>
    </xf>
    <xf numFmtId="0" fontId="8" fillId="3" borderId="0" xfId="0" applyFont="1" applyFill="1" applyAlignment="1">
      <alignment horizontal="right" readingOrder="2"/>
    </xf>
    <xf numFmtId="0" fontId="8" fillId="3" borderId="0" xfId="0" applyFont="1" applyFill="1" applyAlignment="1">
      <alignment readingOrder="2"/>
    </xf>
    <xf numFmtId="0" fontId="8" fillId="3" borderId="0" xfId="0" applyFont="1" applyFill="1" applyAlignment="1">
      <alignment horizontal="center" vertical="center" readingOrder="2"/>
    </xf>
    <xf numFmtId="164" fontId="9" fillId="3" borderId="0" xfId="0" applyNumberFormat="1" applyFont="1" applyFill="1" applyAlignment="1">
      <alignment vertical="center" readingOrder="2"/>
    </xf>
    <xf numFmtId="0" fontId="10" fillId="0" borderId="4" xfId="0" applyFont="1" applyBorder="1" applyAlignment="1">
      <alignment horizontal="center" vertical="center" readingOrder="2"/>
    </xf>
    <xf numFmtId="43" fontId="11" fillId="0" borderId="4" xfId="1" applyFont="1" applyBorder="1" applyAlignment="1">
      <alignment horizontal="center" vertical="center" readingOrder="2"/>
    </xf>
    <xf numFmtId="0" fontId="11" fillId="0" borderId="4" xfId="0" applyFont="1" applyBorder="1" applyAlignment="1">
      <alignment wrapText="1" readingOrder="2"/>
    </xf>
    <xf numFmtId="9" fontId="11" fillId="0" borderId="4" xfId="2" applyFont="1" applyBorder="1" applyAlignment="1">
      <alignment horizontal="center" vertical="center" readingOrder="2"/>
    </xf>
    <xf numFmtId="0" fontId="11" fillId="0" borderId="4" xfId="0" applyFont="1" applyBorder="1" applyAlignment="1">
      <alignment readingOrder="2"/>
    </xf>
    <xf numFmtId="0" fontId="11" fillId="0" borderId="4" xfId="0" applyFont="1" applyBorder="1" applyAlignment="1">
      <alignment horizontal="right" readingOrder="2"/>
    </xf>
    <xf numFmtId="0" fontId="11" fillId="0" borderId="4" xfId="0" applyFont="1" applyBorder="1" applyAlignment="1">
      <alignment horizontal="right" wrapText="1" readingOrder="2"/>
    </xf>
    <xf numFmtId="0" fontId="14" fillId="3" borderId="1" xfId="0" applyFont="1" applyFill="1" applyBorder="1" applyAlignment="1">
      <alignment horizontal="center"/>
    </xf>
    <xf numFmtId="0" fontId="15" fillId="3" borderId="11" xfId="0" applyFont="1" applyFill="1" applyBorder="1" applyAlignment="1">
      <alignment horizontal="center" vertical="center" readingOrder="2"/>
    </xf>
    <xf numFmtId="0" fontId="15" fillId="3" borderId="2" xfId="0" applyFont="1" applyFill="1" applyBorder="1" applyAlignment="1">
      <alignment horizontal="center" vertical="center" readingOrder="2"/>
    </xf>
    <xf numFmtId="0" fontId="15" fillId="3" borderId="12" xfId="0" applyFont="1" applyFill="1" applyBorder="1" applyAlignment="1">
      <alignment vertical="center" readingOrder="2"/>
    </xf>
    <xf numFmtId="0" fontId="15" fillId="3" borderId="11" xfId="0" applyFont="1" applyFill="1" applyBorder="1" applyAlignment="1">
      <alignment vertical="center" readingOrder="2"/>
    </xf>
    <xf numFmtId="43" fontId="9" fillId="3" borderId="0" xfId="1" applyFont="1" applyFill="1" applyAlignment="1">
      <alignment horizontal="right" readingOrder="2"/>
    </xf>
    <xf numFmtId="0" fontId="16" fillId="0" borderId="4" xfId="0" applyFont="1" applyBorder="1" applyAlignment="1">
      <alignment horizontal="right" vertical="center"/>
    </xf>
    <xf numFmtId="0" fontId="17" fillId="0" borderId="11" xfId="0" applyFont="1" applyBorder="1" applyAlignment="1">
      <alignment horizontal="right" vertical="center" wrapText="1"/>
    </xf>
    <xf numFmtId="0" fontId="17" fillId="0" borderId="12" xfId="0" applyFont="1" applyBorder="1" applyAlignment="1">
      <alignment horizontal="right" vertical="center" wrapText="1"/>
    </xf>
    <xf numFmtId="0" fontId="18" fillId="0" borderId="4" xfId="0" applyFont="1" applyBorder="1" applyAlignment="1">
      <alignment horizontal="right" vertical="center" wrapText="1"/>
    </xf>
  </cellXfs>
  <cellStyles count="3">
    <cellStyle name="Comma" xfId="1" builtinId="3"/>
    <cellStyle name="Normal" xfId="0" builtinId="0"/>
    <cellStyle name="Percent" xfId="2" builtinId="5"/>
  </cellStyles>
  <dxfs count="4">
    <dxf>
      <font>
        <color rgb="FFFF0000"/>
      </font>
    </dxf>
    <dxf>
      <font>
        <color rgb="FFFF0000"/>
      </font>
    </dxf>
    <dxf>
      <font>
        <color rgb="FFFF0000"/>
      </font>
    </dxf>
    <dxf>
      <font>
        <color rgb="FFFF0000"/>
      </font>
    </dxf>
  </dxfs>
  <tableStyles count="0" defaultTableStyle="TableStyleMedium2" defaultPivotStyle="PivotStyleLight16"/>
  <colors>
    <mruColors>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oOne\Downloads\&#1605;&#1579;&#1575;&#1604;-&#1588;&#1585;&#1705;&#1578;-&#1711;&#1604;&#1576;&#1585;&#1711;-&#1578;&#1580;&#1586;&#1740;&#1607;-&#1608;-&#1578;&#1581;&#1604;&#1740;&#1604;-&#1606;&#1587;&#1576;&#1578;&#1607;&#1575;&#1740;-&#1605;&#1575;&#1604;&#1740;.xlsx" TargetMode="External"/><Relationship Id="rId1" Type="http://schemas.openxmlformats.org/officeDocument/2006/relationships/externalLinkPath" Target="/Users/NoOne/Downloads/&#1605;&#1579;&#1575;&#1604;-&#1588;&#1585;&#1705;&#1578;-&#1711;&#1604;&#1576;&#1585;&#1711;-&#1578;&#1580;&#1586;&#1740;&#1607;-&#1608;-&#1578;&#1581;&#1604;&#1740;&#1604;-&#1606;&#1587;&#1576;&#1578;&#1607;&#1575;&#1740;-&#1605;&#1575;&#1604;&#17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صورت وضعیت و سود و زیان"/>
      <sheetName val="تجزیه و تحلیل نسبتهای مالی"/>
      <sheetName val="نکات"/>
    </sheetNames>
    <sheetDataSet>
      <sheetData sheetId="0">
        <row r="9">
          <cell r="P9">
            <v>28000</v>
          </cell>
        </row>
        <row r="10">
          <cell r="P10">
            <v>-10100</v>
          </cell>
        </row>
        <row r="16">
          <cell r="F16">
            <v>300</v>
          </cell>
        </row>
        <row r="17">
          <cell r="F17">
            <v>2700</v>
          </cell>
        </row>
        <row r="18">
          <cell r="F18">
            <v>1800</v>
          </cell>
        </row>
        <row r="20">
          <cell r="F20">
            <v>1200</v>
          </cell>
        </row>
        <row r="23">
          <cell r="F23">
            <v>6300</v>
          </cell>
        </row>
        <row r="24">
          <cell r="F24">
            <v>12500</v>
          </cell>
        </row>
        <row r="26">
          <cell r="P26">
            <v>22300</v>
          </cell>
        </row>
        <row r="36">
          <cell r="N36">
            <v>20000</v>
          </cell>
        </row>
        <row r="37">
          <cell r="F37">
            <v>6400</v>
          </cell>
        </row>
        <row r="43">
          <cell r="F43">
            <v>3000</v>
          </cell>
        </row>
        <row r="53">
          <cell r="F53">
            <v>3100</v>
          </cell>
        </row>
        <row r="54">
          <cell r="F54">
            <v>6100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F9926-BC03-4AD5-B1DB-A649E331C2A0}">
  <dimension ref="A1:F55"/>
  <sheetViews>
    <sheetView rightToLeft="1" topLeftCell="A34" workbookViewId="0">
      <selection activeCell="B49" sqref="B49"/>
    </sheetView>
  </sheetViews>
  <sheetFormatPr defaultRowHeight="14.5"/>
  <cols>
    <col min="2" max="2" width="51.6328125" bestFit="1" customWidth="1"/>
    <col min="3" max="3" width="6.90625" bestFit="1" customWidth="1"/>
    <col min="4" max="4" width="11.7265625" bestFit="1" customWidth="1"/>
    <col min="5" max="6" width="3.81640625" bestFit="1" customWidth="1"/>
  </cols>
  <sheetData>
    <row r="1" spans="1:6" ht="15.5">
      <c r="A1" s="8" t="s">
        <v>53</v>
      </c>
      <c r="B1" s="8"/>
      <c r="C1" s="8"/>
      <c r="D1" s="8"/>
      <c r="E1" s="8"/>
      <c r="F1" s="8"/>
    </row>
    <row r="2" spans="1:6" ht="15.5">
      <c r="A2" s="8" t="s">
        <v>0</v>
      </c>
      <c r="B2" s="8"/>
      <c r="C2" s="8"/>
      <c r="D2" s="8"/>
      <c r="E2" s="8"/>
      <c r="F2" s="8"/>
    </row>
    <row r="3" spans="1:6" ht="15.5">
      <c r="A3" s="8" t="s">
        <v>52</v>
      </c>
      <c r="B3" s="8"/>
      <c r="C3" s="8"/>
      <c r="D3" s="85"/>
      <c r="E3" s="8"/>
      <c r="F3" s="8"/>
    </row>
    <row r="4" spans="1:6" ht="15.5">
      <c r="A4" s="9"/>
      <c r="B4" s="12"/>
      <c r="C4" s="83" t="s">
        <v>1</v>
      </c>
      <c r="D4" s="86" t="s">
        <v>54</v>
      </c>
      <c r="E4" s="84"/>
      <c r="F4" s="13"/>
    </row>
    <row r="5" spans="1:6" ht="15.5">
      <c r="A5" s="9"/>
      <c r="B5" s="14" t="s">
        <v>2</v>
      </c>
      <c r="C5" s="77"/>
      <c r="D5" s="87" t="s">
        <v>3</v>
      </c>
      <c r="E5" s="79"/>
      <c r="F5" s="15"/>
    </row>
    <row r="6" spans="1:6" ht="15.5">
      <c r="A6" s="9"/>
      <c r="B6" s="14" t="s">
        <v>4</v>
      </c>
      <c r="C6" s="77"/>
      <c r="D6" s="88"/>
      <c r="E6" s="80"/>
      <c r="F6" s="16"/>
    </row>
    <row r="7" spans="1:6" ht="15.5">
      <c r="A7" s="9"/>
      <c r="B7" s="17" t="s">
        <v>5</v>
      </c>
      <c r="C7" s="76">
        <v>16</v>
      </c>
      <c r="D7" s="88">
        <v>5000</v>
      </c>
      <c r="E7" s="78"/>
      <c r="F7" s="19"/>
    </row>
    <row r="8" spans="1:6" ht="15.5">
      <c r="A8" s="9"/>
      <c r="B8" s="17" t="s">
        <v>6</v>
      </c>
      <c r="C8" s="76">
        <v>17</v>
      </c>
      <c r="D8" s="88">
        <v>600</v>
      </c>
      <c r="E8" s="78"/>
      <c r="F8" s="20"/>
    </row>
    <row r="9" spans="1:6" ht="15.5">
      <c r="A9" s="9"/>
      <c r="B9" s="17" t="s">
        <v>7</v>
      </c>
      <c r="C9" s="76">
        <v>18</v>
      </c>
      <c r="D9" s="88">
        <v>400</v>
      </c>
      <c r="E9" s="78"/>
      <c r="F9" s="20"/>
    </row>
    <row r="10" spans="1:6" ht="15.5">
      <c r="A10" s="9"/>
      <c r="B10" s="17" t="s">
        <v>8</v>
      </c>
      <c r="C10" s="76">
        <v>19</v>
      </c>
      <c r="D10" s="88">
        <v>0</v>
      </c>
      <c r="E10" s="78"/>
      <c r="F10" s="20"/>
    </row>
    <row r="11" spans="1:6" ht="15.5">
      <c r="A11" s="9"/>
      <c r="B11" s="17" t="s">
        <v>9</v>
      </c>
      <c r="C11" s="76">
        <v>20</v>
      </c>
      <c r="D11" s="88">
        <v>0</v>
      </c>
      <c r="E11" s="78"/>
      <c r="F11" s="20"/>
    </row>
    <row r="12" spans="1:6" ht="16" thickBot="1">
      <c r="A12" s="9"/>
      <c r="B12" s="12" t="s">
        <v>10</v>
      </c>
      <c r="C12" s="13">
        <v>21</v>
      </c>
      <c r="D12" s="89">
        <v>200</v>
      </c>
      <c r="E12" s="18"/>
      <c r="F12" s="20"/>
    </row>
    <row r="13" spans="1:6" ht="16.5" thickTop="1" thickBot="1">
      <c r="A13" s="9"/>
      <c r="B13" s="14" t="s">
        <v>11</v>
      </c>
      <c r="C13" s="9"/>
      <c r="D13" s="90">
        <f>SUM(D7:D12)</f>
        <v>6200</v>
      </c>
      <c r="E13" s="10"/>
      <c r="F13" s="15"/>
    </row>
    <row r="14" spans="1:6" ht="16" thickTop="1">
      <c r="A14" s="9"/>
      <c r="B14" s="22" t="s">
        <v>12</v>
      </c>
      <c r="C14" s="9"/>
      <c r="D14" s="62"/>
      <c r="E14" s="18"/>
      <c r="F14" s="20"/>
    </row>
    <row r="15" spans="1:6" ht="15.5">
      <c r="A15" s="9"/>
      <c r="B15" s="17" t="s">
        <v>13</v>
      </c>
      <c r="C15" s="13">
        <v>22</v>
      </c>
      <c r="D15" s="21">
        <v>300</v>
      </c>
      <c r="E15" s="18"/>
      <c r="F15" s="19"/>
    </row>
    <row r="16" spans="1:6" ht="15.5">
      <c r="A16" s="9"/>
      <c r="B16" s="17" t="s">
        <v>14</v>
      </c>
      <c r="C16" s="23">
        <v>23</v>
      </c>
      <c r="D16" s="21">
        <v>2700</v>
      </c>
      <c r="E16" s="18"/>
      <c r="F16" s="19"/>
    </row>
    <row r="17" spans="1:6" ht="15.5">
      <c r="A17" s="9"/>
      <c r="B17" s="17" t="s">
        <v>15</v>
      </c>
      <c r="C17" s="13">
        <v>20</v>
      </c>
      <c r="D17" s="21">
        <v>1800</v>
      </c>
      <c r="E17" s="18"/>
      <c r="F17" s="19"/>
    </row>
    <row r="18" spans="1:6" ht="15.5">
      <c r="A18" s="9"/>
      <c r="B18" s="17" t="s">
        <v>16</v>
      </c>
      <c r="C18" s="13">
        <v>24</v>
      </c>
      <c r="D18" s="21">
        <v>300</v>
      </c>
      <c r="E18" s="18"/>
      <c r="F18" s="19"/>
    </row>
    <row r="19" spans="1:6" ht="16" thickBot="1">
      <c r="A19" s="9"/>
      <c r="B19" s="17" t="s">
        <v>17</v>
      </c>
      <c r="C19" s="13">
        <v>25</v>
      </c>
      <c r="D19" s="61">
        <v>1200</v>
      </c>
      <c r="E19" s="18"/>
      <c r="F19" s="19"/>
    </row>
    <row r="20" spans="1:6" ht="16" thickTop="1">
      <c r="A20" s="9"/>
      <c r="B20" s="14"/>
      <c r="C20" s="13"/>
      <c r="D20" s="62">
        <f>SUM(D15:D19)</f>
        <v>6300</v>
      </c>
      <c r="E20" s="21">
        <f>SUM(E15:E19)</f>
        <v>0</v>
      </c>
      <c r="F20" s="21">
        <f>SUM(F15:F19)</f>
        <v>0</v>
      </c>
    </row>
    <row r="21" spans="1:6" ht="16" thickBot="1">
      <c r="A21" s="9"/>
      <c r="B21" s="17" t="s">
        <v>18</v>
      </c>
      <c r="C21" s="13">
        <v>26</v>
      </c>
      <c r="D21" s="63">
        <v>0</v>
      </c>
      <c r="E21" s="24"/>
      <c r="F21" s="25"/>
    </row>
    <row r="22" spans="1:6" ht="16" thickTop="1">
      <c r="A22" s="9"/>
      <c r="B22" s="26" t="s">
        <v>19</v>
      </c>
      <c r="C22" s="12"/>
      <c r="D22" s="64">
        <f>D21+D20</f>
        <v>6300</v>
      </c>
      <c r="E22" s="24">
        <f>SUM(E20:E21)</f>
        <v>0</v>
      </c>
      <c r="F22" s="25">
        <f>SUM(F20:F21)</f>
        <v>0</v>
      </c>
    </row>
    <row r="23" spans="1:6" ht="16" thickBot="1">
      <c r="A23" s="9"/>
      <c r="B23" s="26" t="s">
        <v>20</v>
      </c>
      <c r="C23" s="12"/>
      <c r="D23" s="63">
        <f>D22+D13</f>
        <v>12500</v>
      </c>
      <c r="E23" s="27"/>
      <c r="F23" s="11"/>
    </row>
    <row r="24" spans="1:6" ht="16" thickTop="1">
      <c r="A24" s="9"/>
      <c r="B24" s="26" t="s">
        <v>21</v>
      </c>
      <c r="C24" s="13"/>
      <c r="D24" s="65"/>
      <c r="E24" s="28"/>
      <c r="F24" s="29"/>
    </row>
    <row r="25" spans="1:6" ht="15.5">
      <c r="A25" s="9"/>
      <c r="B25" s="26" t="s">
        <v>22</v>
      </c>
      <c r="C25" s="13"/>
      <c r="D25" s="28"/>
      <c r="E25" s="28"/>
      <c r="F25" s="29"/>
    </row>
    <row r="26" spans="1:6" ht="15.5">
      <c r="A26" s="9"/>
      <c r="B26" s="12" t="s">
        <v>23</v>
      </c>
      <c r="C26" s="13">
        <v>27</v>
      </c>
      <c r="D26" s="28">
        <v>2900</v>
      </c>
      <c r="E26" s="28"/>
      <c r="F26" s="29"/>
    </row>
    <row r="27" spans="1:6" ht="15.5">
      <c r="A27" s="9"/>
      <c r="B27" s="12" t="s">
        <v>24</v>
      </c>
      <c r="C27" s="13">
        <v>28</v>
      </c>
      <c r="D27" s="28">
        <v>0</v>
      </c>
      <c r="E27" s="28"/>
      <c r="F27" s="29"/>
    </row>
    <row r="28" spans="1:6" ht="15.5">
      <c r="A28" s="9"/>
      <c r="B28" s="12" t="s">
        <v>25</v>
      </c>
      <c r="C28" s="13">
        <v>29</v>
      </c>
      <c r="D28" s="28">
        <v>300</v>
      </c>
      <c r="E28" s="28"/>
      <c r="F28" s="29"/>
    </row>
    <row r="29" spans="1:6" ht="15.5">
      <c r="A29" s="9"/>
      <c r="B29" s="12" t="s">
        <v>26</v>
      </c>
      <c r="C29" s="13"/>
      <c r="D29" s="28">
        <v>0</v>
      </c>
      <c r="E29" s="28"/>
      <c r="F29" s="29"/>
    </row>
    <row r="30" spans="1:6" ht="15.5">
      <c r="A30" s="9"/>
      <c r="B30" s="12" t="s">
        <v>27</v>
      </c>
      <c r="C30" s="13">
        <v>30</v>
      </c>
      <c r="D30" s="28">
        <v>200</v>
      </c>
      <c r="E30" s="28"/>
      <c r="F30" s="29"/>
    </row>
    <row r="31" spans="1:6" ht="15.5">
      <c r="A31" s="9"/>
      <c r="B31" s="12" t="s">
        <v>28</v>
      </c>
      <c r="C31" s="13">
        <v>31</v>
      </c>
      <c r="D31" s="21">
        <v>0</v>
      </c>
      <c r="E31" s="18"/>
      <c r="F31" s="19"/>
    </row>
    <row r="32" spans="1:6" ht="15.5">
      <c r="A32" s="12"/>
      <c r="B32" s="12" t="s">
        <v>29</v>
      </c>
      <c r="C32" s="30"/>
      <c r="D32" s="28">
        <v>0</v>
      </c>
      <c r="E32" s="28"/>
      <c r="F32" s="29"/>
    </row>
    <row r="33" spans="1:6" ht="15.5">
      <c r="A33" s="12"/>
      <c r="B33" s="12" t="s">
        <v>30</v>
      </c>
      <c r="C33" s="30">
        <v>32</v>
      </c>
      <c r="D33" s="71">
        <v>0</v>
      </c>
      <c r="E33" s="28"/>
      <c r="F33" s="29"/>
    </row>
    <row r="34" spans="1:6" ht="15.5">
      <c r="A34" s="12"/>
      <c r="B34" s="12" t="s">
        <v>31</v>
      </c>
      <c r="C34" s="70"/>
      <c r="D34" s="74">
        <v>3000</v>
      </c>
      <c r="E34" s="72"/>
      <c r="F34" s="29"/>
    </row>
    <row r="35" spans="1:6" ht="16" thickBot="1">
      <c r="A35" s="12"/>
      <c r="B35" s="12" t="s">
        <v>32</v>
      </c>
      <c r="C35" s="13">
        <v>33</v>
      </c>
      <c r="D35" s="73">
        <v>0</v>
      </c>
      <c r="E35" s="28"/>
      <c r="F35" s="29"/>
    </row>
    <row r="36" spans="1:6" ht="16.5" thickTop="1" thickBot="1">
      <c r="A36" s="12"/>
      <c r="B36" s="31" t="s">
        <v>33</v>
      </c>
      <c r="C36" s="13"/>
      <c r="D36" s="67">
        <f>SUM(D26:D35)</f>
        <v>6400</v>
      </c>
      <c r="E36" s="28">
        <f>SUM(E26:E35)</f>
        <v>0</v>
      </c>
      <c r="F36" s="29"/>
    </row>
    <row r="37" spans="1:6" ht="16" thickTop="1">
      <c r="A37" s="12"/>
      <c r="B37" s="31" t="s">
        <v>34</v>
      </c>
      <c r="C37" s="13"/>
      <c r="D37" s="68"/>
      <c r="E37" s="28"/>
      <c r="F37" s="29"/>
    </row>
    <row r="38" spans="1:6" ht="15.5">
      <c r="A38" s="12"/>
      <c r="B38" s="31" t="s">
        <v>35</v>
      </c>
      <c r="C38" s="13"/>
      <c r="D38" s="28"/>
      <c r="E38" s="28"/>
      <c r="F38" s="29"/>
    </row>
    <row r="39" spans="1:6" ht="15.5">
      <c r="A39" s="12"/>
      <c r="B39" s="12" t="s">
        <v>36</v>
      </c>
      <c r="C39" s="13">
        <v>34</v>
      </c>
      <c r="D39" s="28">
        <v>500</v>
      </c>
      <c r="E39" s="28"/>
      <c r="F39" s="29"/>
    </row>
    <row r="40" spans="1:6" ht="15.5">
      <c r="A40" s="12"/>
      <c r="B40" s="12" t="s">
        <v>37</v>
      </c>
      <c r="C40" s="13">
        <v>35</v>
      </c>
      <c r="D40" s="28">
        <v>2500</v>
      </c>
      <c r="E40" s="28"/>
      <c r="F40" s="29"/>
    </row>
    <row r="41" spans="1:6" ht="16" thickBot="1">
      <c r="A41" s="12"/>
      <c r="B41" s="12" t="s">
        <v>38</v>
      </c>
      <c r="C41" s="13">
        <v>36</v>
      </c>
      <c r="D41" s="69">
        <v>0</v>
      </c>
      <c r="E41" s="28"/>
      <c r="F41" s="29"/>
    </row>
    <row r="42" spans="1:6" ht="16.5" thickTop="1" thickBot="1">
      <c r="A42" s="12"/>
      <c r="B42" s="26" t="s">
        <v>39</v>
      </c>
      <c r="C42" s="12"/>
      <c r="D42" s="75">
        <f>SUM(D39:D41)</f>
        <v>3000</v>
      </c>
      <c r="E42" s="28">
        <f>SUM(E39:E41)</f>
        <v>0</v>
      </c>
      <c r="F42" s="29"/>
    </row>
    <row r="43" spans="1:6" ht="16" thickTop="1">
      <c r="A43" s="12"/>
      <c r="B43" s="31" t="s">
        <v>40</v>
      </c>
      <c r="C43" s="12"/>
      <c r="D43" s="68"/>
      <c r="E43" s="28"/>
      <c r="F43" s="29"/>
    </row>
    <row r="44" spans="1:6" ht="15.5">
      <c r="A44" s="12"/>
      <c r="B44" s="12" t="s">
        <v>41</v>
      </c>
      <c r="C44" s="13">
        <v>34</v>
      </c>
      <c r="D44" s="28">
        <v>1600</v>
      </c>
      <c r="E44" s="28"/>
      <c r="F44" s="29"/>
    </row>
    <row r="45" spans="1:6" ht="15.5">
      <c r="A45" s="12"/>
      <c r="B45" s="12" t="s">
        <v>42</v>
      </c>
      <c r="C45" s="13">
        <v>37</v>
      </c>
      <c r="D45" s="28">
        <v>250</v>
      </c>
      <c r="E45" s="28"/>
      <c r="F45" s="29"/>
    </row>
    <row r="46" spans="1:6" ht="15.5">
      <c r="A46" s="12"/>
      <c r="B46" s="12" t="s">
        <v>43</v>
      </c>
      <c r="C46" s="13">
        <v>38</v>
      </c>
      <c r="D46" s="28">
        <v>150</v>
      </c>
      <c r="E46" s="28"/>
      <c r="F46" s="29"/>
    </row>
    <row r="47" spans="1:6" ht="15.5">
      <c r="A47" s="12"/>
      <c r="B47" s="12" t="s">
        <v>44</v>
      </c>
      <c r="C47" s="13">
        <v>35</v>
      </c>
      <c r="D47" s="28">
        <v>200</v>
      </c>
      <c r="E47" s="28"/>
      <c r="F47" s="29"/>
    </row>
    <row r="48" spans="1:6" ht="15.5">
      <c r="A48" s="12"/>
      <c r="B48" s="12" t="s">
        <v>45</v>
      </c>
      <c r="C48" s="13">
        <v>39</v>
      </c>
      <c r="D48" s="28">
        <v>0</v>
      </c>
      <c r="E48" s="28"/>
      <c r="F48" s="29"/>
    </row>
    <row r="49" spans="1:6" ht="16" thickBot="1">
      <c r="A49" s="12"/>
      <c r="B49" s="12" t="s">
        <v>46</v>
      </c>
      <c r="C49" s="13">
        <v>40</v>
      </c>
      <c r="D49" s="66">
        <v>700</v>
      </c>
      <c r="E49" s="28"/>
      <c r="F49" s="29"/>
    </row>
    <row r="50" spans="1:6" ht="16" thickTop="1">
      <c r="A50" s="12"/>
      <c r="B50" s="12"/>
      <c r="C50" s="12"/>
      <c r="D50" s="68">
        <f>SUM(D44:D49)</f>
        <v>2900</v>
      </c>
      <c r="E50" s="28">
        <f>SUM(E44:E49)</f>
        <v>0</v>
      </c>
      <c r="F50" s="29"/>
    </row>
    <row r="51" spans="1:6" ht="16" thickBot="1">
      <c r="A51" s="12"/>
      <c r="B51" s="12" t="s">
        <v>47</v>
      </c>
      <c r="C51" s="13">
        <v>26</v>
      </c>
      <c r="D51" s="66">
        <v>200</v>
      </c>
      <c r="E51" s="28"/>
      <c r="F51" s="29"/>
    </row>
    <row r="52" spans="1:6" ht="16.5" thickTop="1" thickBot="1">
      <c r="A52" s="12"/>
      <c r="B52" s="26" t="s">
        <v>48</v>
      </c>
      <c r="C52" s="12"/>
      <c r="D52" s="67">
        <f>D51+D50</f>
        <v>3100</v>
      </c>
      <c r="E52" s="28">
        <f>SUM(E50:E51)</f>
        <v>0</v>
      </c>
      <c r="F52" s="29"/>
    </row>
    <row r="53" spans="1:6" ht="16.5" thickTop="1" thickBot="1">
      <c r="A53" s="12"/>
      <c r="B53" s="26" t="s">
        <v>49</v>
      </c>
      <c r="C53" s="12"/>
      <c r="D53" s="67">
        <f>D52+D42</f>
        <v>6100</v>
      </c>
      <c r="E53" s="28">
        <f>E52+E42</f>
        <v>0</v>
      </c>
      <c r="F53" s="29"/>
    </row>
    <row r="54" spans="1:6" ht="16.5" thickTop="1" thickBot="1">
      <c r="A54" s="32" t="s">
        <v>50</v>
      </c>
      <c r="B54" s="26" t="s">
        <v>51</v>
      </c>
      <c r="C54" s="12"/>
      <c r="D54" s="82">
        <f>D53+D36</f>
        <v>12500</v>
      </c>
      <c r="E54" s="27"/>
      <c r="F54" s="11"/>
    </row>
    <row r="55" spans="1:6" ht="15" thickTop="1">
      <c r="D55" s="81"/>
    </row>
  </sheetData>
  <mergeCells count="3">
    <mergeCell ref="A1:F1"/>
    <mergeCell ref="A2:F2"/>
    <mergeCell ref="A3:F3"/>
  </mergeCells>
  <conditionalFormatting sqref="E7:E11 D12:E12 D13 D14:F20 D26:F26 D31:F31">
    <cfRule type="cellIs" dxfId="3" priority="1" stopIfTrue="1" operator="lessThan">
      <formula>0</formula>
    </cfRule>
  </conditionalFormatting>
  <conditionalFormatting sqref="F7:F12">
    <cfRule type="cellIs" dxfId="2" priority="2" stopIfTrue="1" operator="less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FC611-0EB9-4665-A3CF-9B40CCF61F2E}">
  <dimension ref="A1:I34"/>
  <sheetViews>
    <sheetView rightToLeft="1" tabSelected="1" topLeftCell="A4" workbookViewId="0">
      <selection activeCell="L40" sqref="L40"/>
    </sheetView>
  </sheetViews>
  <sheetFormatPr defaultRowHeight="14.5"/>
  <sheetData>
    <row r="1" spans="1:9" ht="15.5">
      <c r="A1" s="33" t="s">
        <v>53</v>
      </c>
      <c r="B1" s="33"/>
      <c r="C1" s="33"/>
      <c r="D1" s="33"/>
      <c r="E1" s="33"/>
      <c r="F1" s="33"/>
      <c r="G1" s="33"/>
      <c r="H1" s="34"/>
      <c r="I1" s="6"/>
    </row>
    <row r="2" spans="1:9" ht="15.5">
      <c r="A2" s="1" t="s">
        <v>55</v>
      </c>
      <c r="B2" s="1"/>
      <c r="C2" s="1"/>
      <c r="D2" s="1"/>
      <c r="E2" s="1"/>
      <c r="F2" s="1"/>
      <c r="G2" s="1"/>
      <c r="H2" s="34"/>
      <c r="I2" s="6"/>
    </row>
    <row r="3" spans="1:9" ht="15.5">
      <c r="A3" s="1" t="s">
        <v>77</v>
      </c>
      <c r="B3" s="1"/>
      <c r="C3" s="1"/>
      <c r="D3" s="1"/>
      <c r="E3" s="1"/>
      <c r="F3" s="1"/>
      <c r="G3" s="1"/>
      <c r="H3" s="34"/>
      <c r="I3" s="6"/>
    </row>
    <row r="4" spans="1:9">
      <c r="A4" s="2"/>
      <c r="B4" s="35"/>
      <c r="C4" s="2"/>
      <c r="D4" s="4"/>
      <c r="E4" s="2"/>
      <c r="F4" s="36"/>
      <c r="G4" s="37"/>
      <c r="H4" s="2"/>
      <c r="I4" s="6"/>
    </row>
    <row r="5" spans="1:9">
      <c r="A5" s="2"/>
      <c r="B5" s="35"/>
      <c r="C5" s="2"/>
      <c r="D5" s="4"/>
      <c r="E5" s="2"/>
      <c r="F5" s="38"/>
      <c r="G5" s="38"/>
      <c r="H5" s="2"/>
      <c r="I5" s="7"/>
    </row>
    <row r="6" spans="1:9" ht="28">
      <c r="A6" s="2"/>
      <c r="B6" s="35"/>
      <c r="C6" s="2"/>
      <c r="D6" s="4" t="s">
        <v>1</v>
      </c>
      <c r="E6" s="4"/>
      <c r="F6" s="39" t="s">
        <v>78</v>
      </c>
      <c r="G6" s="40"/>
      <c r="H6" s="5"/>
      <c r="I6" s="3"/>
    </row>
    <row r="7" spans="1:9">
      <c r="A7" s="2"/>
      <c r="B7" s="35"/>
      <c r="C7" s="2"/>
      <c r="D7" s="4"/>
      <c r="E7" s="4"/>
      <c r="F7" s="36" t="s">
        <v>3</v>
      </c>
      <c r="G7" s="36"/>
      <c r="H7" s="5"/>
      <c r="I7" s="7"/>
    </row>
    <row r="8" spans="1:9">
      <c r="A8" s="2"/>
      <c r="B8" s="41" t="s">
        <v>56</v>
      </c>
      <c r="C8" s="2"/>
      <c r="D8" s="4"/>
      <c r="E8" s="4"/>
      <c r="F8" s="36"/>
      <c r="G8" s="36"/>
      <c r="H8" s="5"/>
      <c r="I8" s="7"/>
    </row>
    <row r="9" spans="1:9" ht="28">
      <c r="A9" s="37"/>
      <c r="B9" s="42" t="s">
        <v>57</v>
      </c>
      <c r="C9" s="37"/>
      <c r="D9" s="36">
        <v>5</v>
      </c>
      <c r="E9" s="36"/>
      <c r="F9" s="36">
        <v>28000</v>
      </c>
      <c r="G9" s="39"/>
      <c r="H9" s="43"/>
      <c r="I9" s="7"/>
    </row>
    <row r="10" spans="1:9" ht="56.5">
      <c r="A10" s="37"/>
      <c r="B10" s="44" t="s">
        <v>58</v>
      </c>
      <c r="C10" s="37"/>
      <c r="D10" s="36">
        <v>7</v>
      </c>
      <c r="E10" s="36"/>
      <c r="F10" s="45">
        <v>-10100</v>
      </c>
      <c r="G10" s="39"/>
      <c r="H10" s="43"/>
      <c r="I10" s="7"/>
    </row>
    <row r="11" spans="1:9" ht="28.5">
      <c r="A11" s="37"/>
      <c r="B11" s="44" t="s">
        <v>59</v>
      </c>
      <c r="C11" s="37"/>
      <c r="D11" s="36"/>
      <c r="E11" s="36"/>
      <c r="F11" s="39">
        <f>F9+F10</f>
        <v>17900</v>
      </c>
      <c r="G11" s="36"/>
      <c r="H11" s="43"/>
      <c r="I11" s="7"/>
    </row>
    <row r="12" spans="1:9" ht="56.5">
      <c r="A12" s="37"/>
      <c r="B12" s="44" t="s">
        <v>60</v>
      </c>
      <c r="C12" s="37"/>
      <c r="D12" s="36">
        <v>8</v>
      </c>
      <c r="E12" s="36"/>
      <c r="F12" s="39">
        <v>-1000</v>
      </c>
      <c r="G12" s="39"/>
      <c r="H12" s="43"/>
      <c r="I12" s="7"/>
    </row>
    <row r="13" spans="1:9" ht="56.5">
      <c r="A13" s="37"/>
      <c r="B13" s="46" t="s">
        <v>61</v>
      </c>
      <c r="C13" s="37"/>
      <c r="D13" s="36">
        <v>9</v>
      </c>
      <c r="E13" s="36"/>
      <c r="F13" s="39">
        <v>-2500</v>
      </c>
      <c r="G13" s="39"/>
      <c r="H13" s="43"/>
      <c r="I13" s="7"/>
    </row>
    <row r="14" spans="1:9" ht="28.5">
      <c r="A14" s="37"/>
      <c r="B14" s="44" t="s">
        <v>62</v>
      </c>
      <c r="C14" s="37"/>
      <c r="D14" s="36">
        <v>10</v>
      </c>
      <c r="E14" s="36"/>
      <c r="F14" s="39">
        <v>6000</v>
      </c>
      <c r="G14" s="39"/>
      <c r="H14" s="43"/>
      <c r="I14" s="7"/>
    </row>
    <row r="15" spans="1:9" ht="28.5">
      <c r="A15" s="37"/>
      <c r="B15" s="44" t="s">
        <v>63</v>
      </c>
      <c r="C15" s="37"/>
      <c r="D15" s="36">
        <v>11</v>
      </c>
      <c r="E15" s="36"/>
      <c r="F15" s="47">
        <v>-4500</v>
      </c>
      <c r="G15" s="39"/>
      <c r="H15" s="43"/>
      <c r="I15" s="7"/>
    </row>
    <row r="16" spans="1:9" ht="28.5">
      <c r="A16" s="37"/>
      <c r="B16" s="44" t="s">
        <v>64</v>
      </c>
      <c r="C16" s="37"/>
      <c r="D16" s="36"/>
      <c r="E16" s="36"/>
      <c r="F16" s="48">
        <f>F11+F12+F13+F14+F15</f>
        <v>15900</v>
      </c>
      <c r="G16" s="36"/>
      <c r="H16" s="43"/>
      <c r="I16" s="7"/>
    </row>
    <row r="17" spans="1:9" ht="28.5">
      <c r="A17" s="37"/>
      <c r="B17" s="44" t="s">
        <v>65</v>
      </c>
      <c r="C17" s="37"/>
      <c r="D17" s="36">
        <v>12</v>
      </c>
      <c r="E17" s="36"/>
      <c r="F17" s="39">
        <v>-2</v>
      </c>
      <c r="G17" s="39"/>
      <c r="H17" s="43"/>
      <c r="I17" s="7"/>
    </row>
    <row r="18" spans="1:9" ht="56.5">
      <c r="A18" s="37"/>
      <c r="B18" s="44" t="s">
        <v>66</v>
      </c>
      <c r="C18" s="37"/>
      <c r="D18" s="36">
        <v>13</v>
      </c>
      <c r="E18" s="36"/>
      <c r="F18" s="47">
        <v>8500</v>
      </c>
      <c r="G18" s="39"/>
      <c r="H18" s="43"/>
      <c r="I18" s="7"/>
    </row>
    <row r="19" spans="1:9" ht="70.5">
      <c r="A19" s="37"/>
      <c r="B19" s="44" t="s">
        <v>67</v>
      </c>
      <c r="C19" s="37"/>
      <c r="D19" s="36"/>
      <c r="E19" s="36"/>
      <c r="F19" s="48">
        <f>F16+F17+F18</f>
        <v>24398</v>
      </c>
      <c r="G19" s="48"/>
      <c r="H19" s="43"/>
      <c r="I19" s="7"/>
    </row>
    <row r="20" spans="1:9" ht="42.5">
      <c r="A20" s="37"/>
      <c r="B20" s="44" t="s">
        <v>68</v>
      </c>
      <c r="C20" s="37"/>
      <c r="D20" s="36"/>
      <c r="E20" s="36"/>
      <c r="F20" s="48"/>
      <c r="G20" s="39"/>
      <c r="H20" s="43"/>
      <c r="I20" s="7"/>
    </row>
    <row r="21" spans="1:9" ht="28.5">
      <c r="A21" s="37"/>
      <c r="B21" s="44" t="s">
        <v>69</v>
      </c>
      <c r="C21" s="37"/>
      <c r="D21" s="36">
        <v>37</v>
      </c>
      <c r="E21" s="36"/>
      <c r="F21" s="39">
        <v>-2500</v>
      </c>
      <c r="G21" s="39"/>
      <c r="H21" s="43"/>
      <c r="I21" s="7"/>
    </row>
    <row r="22" spans="1:9" ht="42.5">
      <c r="A22" s="37"/>
      <c r="B22" s="44" t="s">
        <v>70</v>
      </c>
      <c r="C22" s="37"/>
      <c r="D22" s="36">
        <v>37</v>
      </c>
      <c r="E22" s="36"/>
      <c r="F22" s="47">
        <v>-100</v>
      </c>
      <c r="G22" s="39"/>
      <c r="H22" s="43"/>
      <c r="I22" s="7"/>
    </row>
    <row r="23" spans="1:9" ht="56.5">
      <c r="A23" s="37"/>
      <c r="B23" s="44" t="s">
        <v>71</v>
      </c>
      <c r="C23" s="37"/>
      <c r="D23" s="36"/>
      <c r="E23" s="36"/>
      <c r="F23" s="48">
        <f>F19+F21+F22</f>
        <v>21798</v>
      </c>
      <c r="G23" s="48"/>
      <c r="H23" s="43"/>
      <c r="I23" s="7"/>
    </row>
    <row r="24" spans="1:9" ht="42.5">
      <c r="A24" s="37"/>
      <c r="B24" s="49" t="s">
        <v>72</v>
      </c>
      <c r="C24" s="37"/>
      <c r="D24" s="36"/>
      <c r="E24" s="36"/>
      <c r="F24" s="48"/>
      <c r="G24" s="39"/>
      <c r="H24" s="43"/>
      <c r="I24" s="7"/>
    </row>
    <row r="25" spans="1:9" ht="70.5">
      <c r="A25" s="37"/>
      <c r="B25" s="44" t="s">
        <v>73</v>
      </c>
      <c r="C25" s="37"/>
      <c r="D25" s="36">
        <v>14</v>
      </c>
      <c r="E25" s="36"/>
      <c r="F25" s="50">
        <v>502</v>
      </c>
      <c r="G25" s="39"/>
      <c r="H25" s="43"/>
      <c r="I25" s="7"/>
    </row>
    <row r="26" spans="1:9" ht="15" thickBot="1">
      <c r="A26" s="37"/>
      <c r="B26" s="44" t="s">
        <v>74</v>
      </c>
      <c r="C26" s="37"/>
      <c r="D26" s="36"/>
      <c r="E26" s="36"/>
      <c r="F26" s="51">
        <f>F23+F25</f>
        <v>22300</v>
      </c>
      <c r="G26" s="48"/>
      <c r="H26" s="43"/>
      <c r="I26" s="7"/>
    </row>
    <row r="27" spans="1:9" ht="15" thickTop="1">
      <c r="A27" s="37"/>
      <c r="B27" s="44"/>
      <c r="C27" s="37"/>
      <c r="D27" s="36"/>
      <c r="E27" s="36"/>
      <c r="F27" s="39"/>
      <c r="G27" s="39"/>
      <c r="H27" s="43"/>
      <c r="I27" s="7"/>
    </row>
    <row r="28" spans="1:9">
      <c r="A28" s="38"/>
      <c r="B28" s="52"/>
      <c r="C28" s="38"/>
      <c r="D28" s="36"/>
      <c r="E28" s="38"/>
      <c r="F28" s="36"/>
      <c r="G28" s="38"/>
      <c r="H28" s="5"/>
      <c r="I28" s="7"/>
    </row>
    <row r="29" spans="1:9" ht="15.5">
      <c r="A29" s="1"/>
      <c r="B29" s="1"/>
      <c r="C29" s="1"/>
      <c r="D29" s="1"/>
      <c r="E29" s="1"/>
      <c r="F29" s="1"/>
      <c r="G29" s="1"/>
      <c r="H29" s="53"/>
      <c r="I29" s="54"/>
    </row>
    <row r="30" spans="1:9">
      <c r="A30" s="91" t="s">
        <v>75</v>
      </c>
      <c r="B30" s="91"/>
      <c r="C30" s="92"/>
      <c r="D30" s="93"/>
      <c r="E30" s="92"/>
      <c r="F30" s="92"/>
      <c r="G30" s="92"/>
      <c r="H30" s="92"/>
      <c r="I30" s="94"/>
    </row>
    <row r="31" spans="1:9">
      <c r="A31" s="91" t="s">
        <v>76</v>
      </c>
      <c r="B31" s="91"/>
      <c r="C31" s="92"/>
      <c r="D31" s="93"/>
      <c r="E31" s="92"/>
      <c r="F31" s="92"/>
      <c r="G31" s="92"/>
      <c r="H31" s="92"/>
      <c r="I31" s="94"/>
    </row>
    <row r="32" spans="1:9">
      <c r="A32" s="6"/>
      <c r="B32" s="55"/>
      <c r="C32" s="6"/>
      <c r="D32" s="56"/>
      <c r="E32" s="6"/>
      <c r="F32" s="7"/>
      <c r="G32" s="57"/>
      <c r="H32" s="6"/>
      <c r="I32" s="7"/>
    </row>
    <row r="33" spans="1:9">
      <c r="A33" s="107" t="s">
        <v>112</v>
      </c>
      <c r="B33" s="107"/>
      <c r="C33" s="107"/>
      <c r="D33" s="107"/>
      <c r="E33" s="107"/>
      <c r="F33" s="107"/>
      <c r="G33" s="107"/>
      <c r="H33" s="107"/>
      <c r="I33" s="107"/>
    </row>
    <row r="34" spans="1:9">
      <c r="A34" s="6"/>
      <c r="B34" s="58"/>
      <c r="C34" s="59"/>
      <c r="D34" s="60"/>
      <c r="E34" s="6"/>
      <c r="F34" s="6"/>
      <c r="G34" s="6"/>
      <c r="H34" s="57"/>
      <c r="I34" s="7"/>
    </row>
  </sheetData>
  <mergeCells count="5">
    <mergeCell ref="A1:G1"/>
    <mergeCell ref="A2:G2"/>
    <mergeCell ref="A3:G3"/>
    <mergeCell ref="A29:G29"/>
    <mergeCell ref="A33:I33"/>
  </mergeCells>
  <conditionalFormatting sqref="F27:H27">
    <cfRule type="cellIs" dxfId="1" priority="2" stopIfTrue="1" operator="lessThan">
      <formula>0</formula>
    </cfRule>
  </conditionalFormatting>
  <conditionalFormatting sqref="G9:G10 H9:H26 F11:F13 G12:G13 F14:G15 F16 F17:G26">
    <cfRule type="cellIs" dxfId="0" priority="1" stopIfTrue="1" operator="less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2C410-3479-44EC-BC8B-BDB0A1DD6162}">
  <dimension ref="A1:G24"/>
  <sheetViews>
    <sheetView rightToLeft="1" topLeftCell="A7" zoomScale="99" zoomScaleNormal="99" workbookViewId="0">
      <selection activeCell="A18" sqref="A18"/>
    </sheetView>
  </sheetViews>
  <sheetFormatPr defaultRowHeight="14.5"/>
  <cols>
    <col min="1" max="1" width="50.08984375" bestFit="1" customWidth="1"/>
    <col min="2" max="2" width="7.81640625" bestFit="1" customWidth="1"/>
    <col min="3" max="3" width="81.6328125" bestFit="1" customWidth="1"/>
    <col min="6" max="6" width="2.1796875" bestFit="1" customWidth="1"/>
    <col min="7" max="7" width="179.36328125" customWidth="1"/>
  </cols>
  <sheetData>
    <row r="1" spans="1:7" ht="20">
      <c r="A1" s="102" t="s">
        <v>107</v>
      </c>
      <c r="B1" s="102"/>
      <c r="C1" s="102"/>
      <c r="F1" s="109" t="s">
        <v>116</v>
      </c>
      <c r="G1" s="110"/>
    </row>
    <row r="2" spans="1:7" ht="15.5">
      <c r="A2" s="103" t="s">
        <v>108</v>
      </c>
      <c r="B2" s="104"/>
      <c r="C2" s="105"/>
      <c r="F2" s="108">
        <v>1</v>
      </c>
      <c r="G2" s="111" t="s">
        <v>113</v>
      </c>
    </row>
    <row r="3" spans="1:7" ht="62">
      <c r="A3" s="95" t="s">
        <v>79</v>
      </c>
      <c r="B3" s="96">
        <f>'[1]صورت وضعیت و سود و زیان'!$F$23/'[1]صورت وضعیت و سود و زیان'!$F$53</f>
        <v>2.032258064516129</v>
      </c>
      <c r="C3" s="97" t="s">
        <v>119</v>
      </c>
      <c r="F3" s="108">
        <v>2</v>
      </c>
      <c r="G3" s="111" t="s">
        <v>117</v>
      </c>
    </row>
    <row r="4" spans="1:7" ht="46.5">
      <c r="A4" s="95" t="s">
        <v>80</v>
      </c>
      <c r="B4" s="96">
        <f>('[1]صورت وضعیت و سود و زیان'!$F$23-'[1]صورت وضعیت و سود و زیان'!$F$16+'[1]صورت وضعیت و سود و زیان'!$F$17)/'[1]صورت وضعیت و سود و زیان'!$F$53</f>
        <v>2.806451612903226</v>
      </c>
      <c r="C4" s="97" t="s">
        <v>120</v>
      </c>
      <c r="F4" s="108">
        <v>3</v>
      </c>
      <c r="G4" s="111" t="s">
        <v>118</v>
      </c>
    </row>
    <row r="5" spans="1:7" ht="31">
      <c r="A5" s="95" t="s">
        <v>81</v>
      </c>
      <c r="B5" s="98">
        <f>'[1]صورت وضعیت و سود و زیان'!$F$20/'[1]صورت وضعیت و سود و زیان'!$F$53</f>
        <v>0.38709677419354838</v>
      </c>
      <c r="C5" s="99" t="s">
        <v>82</v>
      </c>
      <c r="F5" s="108">
        <v>4</v>
      </c>
      <c r="G5" s="111" t="s">
        <v>114</v>
      </c>
    </row>
    <row r="6" spans="1:7" ht="15.5">
      <c r="A6" s="95" t="s">
        <v>127</v>
      </c>
      <c r="B6" s="98">
        <f>('[1]صورت وضعیت و سود و زیان'!$F$23-'[1]صورت وضعیت و سود و زیان'!$F$53)/'[1]صورت وضعیت و سود و زیان'!$F$24</f>
        <v>0.25600000000000001</v>
      </c>
      <c r="C6" s="99" t="s">
        <v>83</v>
      </c>
      <c r="F6" s="108">
        <v>5</v>
      </c>
      <c r="G6" s="111" t="s">
        <v>115</v>
      </c>
    </row>
    <row r="7" spans="1:7" ht="15.5">
      <c r="A7" s="103" t="s">
        <v>109</v>
      </c>
      <c r="B7" s="103"/>
      <c r="C7" s="106"/>
    </row>
    <row r="8" spans="1:7" ht="15.5">
      <c r="A8" s="95" t="s">
        <v>84</v>
      </c>
      <c r="B8" s="96">
        <f>-'[1]صورت وضعیت و سود و زیان'!$P$10/'[1]صورت وضعیت و سود و زیان'!$F$17</f>
        <v>3.7407407407407409</v>
      </c>
      <c r="C8" s="100" t="s">
        <v>85</v>
      </c>
    </row>
    <row r="9" spans="1:7" ht="15.5">
      <c r="A9" s="95" t="s">
        <v>86</v>
      </c>
      <c r="B9" s="96">
        <f>360.3/74</f>
        <v>4.8689189189189195</v>
      </c>
      <c r="C9" s="100" t="s">
        <v>87</v>
      </c>
    </row>
    <row r="10" spans="1:7" ht="31">
      <c r="A10" s="95" t="s">
        <v>88</v>
      </c>
      <c r="B10" s="96">
        <f>'[1]صورت وضعیت و سود و زیان'!$P$9/'[1]صورت وضعیت و سود و زیان'!$F$24</f>
        <v>2.2400000000000002</v>
      </c>
      <c r="C10" s="101" t="s">
        <v>121</v>
      </c>
    </row>
    <row r="11" spans="1:7" ht="15.5">
      <c r="A11" s="95" t="s">
        <v>89</v>
      </c>
      <c r="B11" s="96">
        <f>'[1]صورت وضعیت و سود و زیان'!$N$36/360</f>
        <v>55.555555555555557</v>
      </c>
      <c r="C11" s="101" t="s">
        <v>90</v>
      </c>
    </row>
    <row r="12" spans="1:7" ht="15.5">
      <c r="A12" s="95" t="s">
        <v>91</v>
      </c>
      <c r="B12" s="96">
        <f>'[1]صورت وضعیت و سود و زیان'!$F$18/55.56</f>
        <v>32.39740820734341</v>
      </c>
      <c r="C12" s="100" t="s">
        <v>122</v>
      </c>
    </row>
    <row r="13" spans="1:7" ht="15.5">
      <c r="A13" s="95" t="s">
        <v>92</v>
      </c>
      <c r="B13" s="96">
        <f>'[1]صورت وضعیت و سود و زیان'!$N$36/'[1]صورت وضعیت و سود و زیان'!F18</f>
        <v>11.111111111111111</v>
      </c>
      <c r="C13" s="100" t="s">
        <v>93</v>
      </c>
    </row>
    <row r="14" spans="1:7" ht="15.5">
      <c r="A14" s="103" t="s">
        <v>110</v>
      </c>
      <c r="B14" s="104"/>
      <c r="C14" s="105"/>
    </row>
    <row r="15" spans="1:7" ht="31">
      <c r="A15" s="95" t="s">
        <v>94</v>
      </c>
      <c r="B15" s="98">
        <f>'[1]صورت وضعیت و سود و زیان'!$F$54/'[1]صورت وضعیت و سود و زیان'!$F$24</f>
        <v>0.48799999999999999</v>
      </c>
      <c r="C15" s="101" t="s">
        <v>123</v>
      </c>
    </row>
    <row r="16" spans="1:7" ht="15.5">
      <c r="A16" s="95" t="s">
        <v>95</v>
      </c>
      <c r="B16" s="98">
        <f>'[1]صورت وضعیت و سود و زیان'!$F$54/'[1]صورت وضعیت و سود و زیان'!$F$37</f>
        <v>0.953125</v>
      </c>
      <c r="C16" s="100" t="s">
        <v>96</v>
      </c>
    </row>
    <row r="17" spans="1:3" ht="15.5">
      <c r="A17" s="95" t="s">
        <v>97</v>
      </c>
      <c r="B17" s="96">
        <f>'[1]صورت وضعیت و سود و زیان'!$F$24/'[1]صورت وضعیت و سود و زیان'!$F$37</f>
        <v>1.953125</v>
      </c>
      <c r="C17" s="100" t="s">
        <v>98</v>
      </c>
    </row>
    <row r="18" spans="1:3" ht="15.5">
      <c r="A18" s="95" t="s">
        <v>128</v>
      </c>
      <c r="B18" s="98">
        <f>'[1]صورت وضعیت و سود و زیان'!$F$43/'[1]صورت وضعیت و سود و زیان'!$F$24</f>
        <v>0.24</v>
      </c>
      <c r="C18" s="100" t="s">
        <v>124</v>
      </c>
    </row>
    <row r="19" spans="1:3" ht="15.5">
      <c r="A19" s="95" t="s">
        <v>99</v>
      </c>
      <c r="B19" s="96">
        <v>0</v>
      </c>
      <c r="C19" s="100" t="s">
        <v>125</v>
      </c>
    </row>
    <row r="20" spans="1:3" ht="15.5">
      <c r="A20" s="103" t="s">
        <v>111</v>
      </c>
      <c r="B20" s="104"/>
      <c r="C20" s="105"/>
    </row>
    <row r="21" spans="1:3" ht="15.5">
      <c r="A21" s="95" t="s">
        <v>100</v>
      </c>
      <c r="B21" s="98">
        <f>'[1]صورت وضعیت و سود و زیان'!$P$26/'[1]صورت وضعیت و سود و زیان'!$P$9</f>
        <v>0.79642857142857137</v>
      </c>
      <c r="C21" s="100" t="s">
        <v>101</v>
      </c>
    </row>
    <row r="22" spans="1:3" ht="15.5">
      <c r="A22" s="95" t="s">
        <v>102</v>
      </c>
      <c r="B22" s="98">
        <f>('[1]صورت وضعیت و سود و زیان'!$P$9+'[1]صورت وضعیت و سود و زیان'!$P$10)/'[1]صورت وضعیت و سود و زیان'!$P$9</f>
        <v>0.63928571428571423</v>
      </c>
      <c r="C22" s="100" t="s">
        <v>103</v>
      </c>
    </row>
    <row r="23" spans="1:3" ht="15.5">
      <c r="A23" s="95" t="s">
        <v>104</v>
      </c>
      <c r="B23" s="96">
        <f>'[1]صورت وضعیت و سود و زیان'!$P$26/'[1]صورت وضعیت و سود و زیان'!$F$24</f>
        <v>1.784</v>
      </c>
      <c r="C23" s="100" t="s">
        <v>126</v>
      </c>
    </row>
    <row r="24" spans="1:3" ht="15.5">
      <c r="A24" s="95" t="s">
        <v>105</v>
      </c>
      <c r="B24" s="96">
        <f>'[1]صورت وضعیت و سود و زیان'!$P$26/'[1]صورت وضعیت و سود و زیان'!$F$37</f>
        <v>3.484375</v>
      </c>
      <c r="C24" s="100" t="s">
        <v>106</v>
      </c>
    </row>
  </sheetData>
  <mergeCells count="2">
    <mergeCell ref="A1:C1"/>
    <mergeCell ref="F1:G1"/>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صورت وضعیت</vt:lpstr>
      <vt:lpstr>صورت سود و زیان</vt:lpstr>
      <vt:lpstr>تجزیه و تحلیل نسبت‌های مالی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NoOne</dc:creator>
  <cp:lastModifiedBy>NoOne</cp:lastModifiedBy>
  <dcterms:created xsi:type="dcterms:W3CDTF">2024-09-08T08:54:05Z</dcterms:created>
  <dcterms:modified xsi:type="dcterms:W3CDTF">2024-09-08T10:10:35Z</dcterms:modified>
</cp:coreProperties>
</file>